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monbureau\2026-2027 RENTREE\"/>
    </mc:Choice>
  </mc:AlternateContent>
  <xr:revisionPtr revIDLastSave="0" documentId="13_ncr:1_{E811B5D3-6D4C-49BB-810E-BF43647E4E83}" xr6:coauthVersionLast="47" xr6:coauthVersionMax="47" xr10:uidLastSave="{00000000-0000-0000-0000-000000000000}"/>
  <bookViews>
    <workbookView xWindow="2535" yWindow="0" windowWidth="24585" windowHeight="15615" activeTab="1" xr2:uid="{00000000-000D-0000-FFFF-FFFF00000000}"/>
  </bookViews>
  <sheets>
    <sheet name="MASTER BEE BEST-ALI" sheetId="5" r:id="rId1"/>
    <sheet name="MASTER CHIMIE" sheetId="4" r:id="rId2"/>
    <sheet name="MASTER ENERGIE" sheetId="6" r:id="rId3"/>
    <sheet name="MASTER INFORMATIQUE" sheetId="7" r:id="rId4"/>
    <sheet name="MASTER MATHEMATIQUES" sheetId="8" r:id="rId5"/>
    <sheet name="MASTER STPE - RNET - GT AC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+5g6a53Li+5TaKcMhtCgTxVxcUsY2SMzkz4K6GyCNT0="/>
    </ext>
  </extLst>
</workbook>
</file>

<file path=xl/calcChain.xml><?xml version="1.0" encoding="utf-8"?>
<calcChain xmlns="http://schemas.openxmlformats.org/spreadsheetml/2006/main">
  <c r="L49" i="1" l="1"/>
  <c r="L50" i="1" s="1"/>
  <c r="K21" i="1"/>
  <c r="I61" i="4"/>
  <c r="L61" i="4"/>
  <c r="L50" i="4"/>
  <c r="K50" i="4"/>
  <c r="L34" i="4"/>
  <c r="L33" i="4"/>
  <c r="L18" i="4"/>
  <c r="L58" i="5"/>
  <c r="I41" i="8"/>
  <c r="G41" i="8"/>
  <c r="E41" i="8"/>
  <c r="D41" i="8"/>
  <c r="L40" i="8"/>
  <c r="K40" i="8"/>
  <c r="I92" i="1"/>
  <c r="G92" i="1"/>
  <c r="E92" i="1"/>
  <c r="D92" i="1"/>
  <c r="I85" i="1"/>
  <c r="I93" i="1" s="1"/>
  <c r="G85" i="1"/>
  <c r="G93" i="1" s="1"/>
  <c r="E85" i="1"/>
  <c r="E93" i="1" s="1"/>
  <c r="D85" i="1"/>
  <c r="D93" i="1" s="1"/>
  <c r="L84" i="1"/>
  <c r="L83" i="1"/>
  <c r="K84" i="1"/>
  <c r="K83" i="1"/>
  <c r="L81" i="1"/>
  <c r="L80" i="1"/>
  <c r="L79" i="1"/>
  <c r="K81" i="1"/>
  <c r="K80" i="1"/>
  <c r="K79" i="1"/>
  <c r="L76" i="1"/>
  <c r="K76" i="1"/>
  <c r="L77" i="1"/>
  <c r="K77" i="1"/>
  <c r="L73" i="1"/>
  <c r="K73" i="1"/>
  <c r="L72" i="1"/>
  <c r="K72" i="1"/>
  <c r="L70" i="1"/>
  <c r="K70" i="1"/>
  <c r="L69" i="1"/>
  <c r="K69" i="1"/>
  <c r="L67" i="1"/>
  <c r="K67" i="1"/>
  <c r="L66" i="1"/>
  <c r="K66" i="1"/>
  <c r="L65" i="1"/>
  <c r="K65" i="1"/>
  <c r="L63" i="1"/>
  <c r="K63" i="1"/>
  <c r="L61" i="1"/>
  <c r="K61" i="1"/>
  <c r="L59" i="1"/>
  <c r="K59" i="1"/>
  <c r="L37" i="1"/>
  <c r="I49" i="1"/>
  <c r="G49" i="1"/>
  <c r="E49" i="1"/>
  <c r="D49" i="1"/>
  <c r="L48" i="1"/>
  <c r="K48" i="1"/>
  <c r="L46" i="1"/>
  <c r="K46" i="1"/>
  <c r="L44" i="1"/>
  <c r="K44" i="1"/>
  <c r="L41" i="1"/>
  <c r="K41" i="1"/>
  <c r="L39" i="1"/>
  <c r="K39" i="1"/>
  <c r="K37" i="1"/>
  <c r="L33" i="1"/>
  <c r="K33" i="1"/>
  <c r="L31" i="1"/>
  <c r="L29" i="1"/>
  <c r="K29" i="1"/>
  <c r="L27" i="1"/>
  <c r="K27" i="1"/>
  <c r="L20" i="1"/>
  <c r="L18" i="1"/>
  <c r="L16" i="1"/>
  <c r="L15" i="1"/>
  <c r="L13" i="1"/>
  <c r="I21" i="1"/>
  <c r="G21" i="1"/>
  <c r="E21" i="1"/>
  <c r="D21" i="1"/>
  <c r="K20" i="1"/>
  <c r="K18" i="1"/>
  <c r="K16" i="1"/>
  <c r="K15" i="1"/>
  <c r="K13" i="1"/>
  <c r="K11" i="1"/>
  <c r="L9" i="1"/>
  <c r="K10" i="1"/>
  <c r="K9" i="1"/>
  <c r="G64" i="8"/>
  <c r="K76" i="8"/>
  <c r="K75" i="8"/>
  <c r="K74" i="8"/>
  <c r="D64" i="8"/>
  <c r="I77" i="8"/>
  <c r="G77" i="8"/>
  <c r="E77" i="8"/>
  <c r="K77" i="8" s="1"/>
  <c r="D77" i="8"/>
  <c r="L76" i="8"/>
  <c r="L71" i="8"/>
  <c r="K71" i="8"/>
  <c r="L70" i="8"/>
  <c r="K70" i="8"/>
  <c r="K61" i="8"/>
  <c r="I64" i="8"/>
  <c r="I78" i="8" s="1"/>
  <c r="E64" i="8"/>
  <c r="L63" i="8"/>
  <c r="L62" i="8"/>
  <c r="L61" i="8"/>
  <c r="K63" i="8"/>
  <c r="K62" i="8"/>
  <c r="L58" i="8"/>
  <c r="K58" i="8"/>
  <c r="L57" i="8"/>
  <c r="K57" i="8"/>
  <c r="L54" i="8"/>
  <c r="K54" i="8"/>
  <c r="L53" i="8"/>
  <c r="K53" i="8"/>
  <c r="L50" i="8"/>
  <c r="K50" i="8"/>
  <c r="L39" i="8"/>
  <c r="K39" i="8"/>
  <c r="L37" i="8"/>
  <c r="K37" i="8"/>
  <c r="L36" i="8"/>
  <c r="K36" i="8"/>
  <c r="L29" i="8"/>
  <c r="L33" i="8"/>
  <c r="L32" i="8"/>
  <c r="K32" i="8"/>
  <c r="L30" i="8"/>
  <c r="K30" i="8"/>
  <c r="K29" i="8"/>
  <c r="I22" i="8"/>
  <c r="G22" i="8"/>
  <c r="E22" i="8"/>
  <c r="D22" i="8"/>
  <c r="L21" i="8"/>
  <c r="L20" i="8"/>
  <c r="L17" i="8"/>
  <c r="L16" i="8"/>
  <c r="L13" i="8"/>
  <c r="L12" i="8"/>
  <c r="K21" i="8"/>
  <c r="K20" i="8"/>
  <c r="K17" i="8"/>
  <c r="K16" i="8"/>
  <c r="K13" i="8"/>
  <c r="K12" i="8"/>
  <c r="L9" i="8"/>
  <c r="K9" i="8"/>
  <c r="K84" i="7"/>
  <c r="L84" i="7"/>
  <c r="L83" i="7"/>
  <c r="L82" i="7"/>
  <c r="L81" i="7"/>
  <c r="L69" i="7"/>
  <c r="K89" i="7"/>
  <c r="K88" i="7"/>
  <c r="K87" i="7"/>
  <c r="K83" i="7"/>
  <c r="K82" i="7"/>
  <c r="K81" i="7"/>
  <c r="I90" i="7"/>
  <c r="G90" i="7"/>
  <c r="E90" i="7"/>
  <c r="D90" i="7"/>
  <c r="D91" i="7" s="1"/>
  <c r="I74" i="7"/>
  <c r="G74" i="7"/>
  <c r="E74" i="7"/>
  <c r="D74" i="7"/>
  <c r="L73" i="7"/>
  <c r="L71" i="7"/>
  <c r="L70" i="7"/>
  <c r="L66" i="7"/>
  <c r="L65" i="7"/>
  <c r="L64" i="7"/>
  <c r="L61" i="7"/>
  <c r="L60" i="7"/>
  <c r="L57" i="7"/>
  <c r="L56" i="7"/>
  <c r="L46" i="7"/>
  <c r="L44" i="7"/>
  <c r="L43" i="7"/>
  <c r="L40" i="7"/>
  <c r="L39" i="7"/>
  <c r="L36" i="7"/>
  <c r="L35" i="7"/>
  <c r="L32" i="7"/>
  <c r="L31" i="7"/>
  <c r="L30" i="7"/>
  <c r="K56" i="7"/>
  <c r="K46" i="7"/>
  <c r="K44" i="7"/>
  <c r="K43" i="7"/>
  <c r="K40" i="7"/>
  <c r="K39" i="7"/>
  <c r="K36" i="7"/>
  <c r="K35" i="7"/>
  <c r="K32" i="7"/>
  <c r="K31" i="7"/>
  <c r="K30" i="7"/>
  <c r="K9" i="7"/>
  <c r="K73" i="7"/>
  <c r="K71" i="7"/>
  <c r="K70" i="7"/>
  <c r="K69" i="7"/>
  <c r="K66" i="7"/>
  <c r="K65" i="7"/>
  <c r="K64" i="7"/>
  <c r="K61" i="7"/>
  <c r="K60" i="7"/>
  <c r="K57" i="7"/>
  <c r="I47" i="7"/>
  <c r="G47" i="7"/>
  <c r="E47" i="7"/>
  <c r="D47" i="7"/>
  <c r="L23" i="7"/>
  <c r="L21" i="7"/>
  <c r="L20" i="7"/>
  <c r="L19" i="7"/>
  <c r="L16" i="7"/>
  <c r="L15" i="7"/>
  <c r="L13" i="7"/>
  <c r="L12" i="7"/>
  <c r="K23" i="7"/>
  <c r="K21" i="7"/>
  <c r="K20" i="7"/>
  <c r="K19" i="7"/>
  <c r="K16" i="7"/>
  <c r="K15" i="7"/>
  <c r="K13" i="7"/>
  <c r="K12" i="7"/>
  <c r="L9" i="7"/>
  <c r="I24" i="7"/>
  <c r="G24" i="7"/>
  <c r="E24" i="7"/>
  <c r="D24" i="7"/>
  <c r="L76" i="6"/>
  <c r="L75" i="6"/>
  <c r="K75" i="6"/>
  <c r="I76" i="6"/>
  <c r="G76" i="6"/>
  <c r="E76" i="6"/>
  <c r="K76" i="6" s="1"/>
  <c r="D76" i="6"/>
  <c r="I69" i="6"/>
  <c r="I77" i="6" s="1"/>
  <c r="G69" i="6"/>
  <c r="G77" i="6" s="1"/>
  <c r="E69" i="6"/>
  <c r="E77" i="6" s="1"/>
  <c r="D69" i="6"/>
  <c r="L68" i="6"/>
  <c r="K68" i="6"/>
  <c r="L66" i="6"/>
  <c r="K66" i="6"/>
  <c r="L65" i="6"/>
  <c r="K65" i="6"/>
  <c r="L63" i="6"/>
  <c r="K63" i="6"/>
  <c r="L62" i="6"/>
  <c r="K62" i="6"/>
  <c r="L59" i="6"/>
  <c r="K59" i="6"/>
  <c r="L57" i="6"/>
  <c r="K57" i="6"/>
  <c r="L56" i="6"/>
  <c r="K56" i="6"/>
  <c r="L31" i="6"/>
  <c r="K46" i="6"/>
  <c r="I47" i="6"/>
  <c r="G47" i="6"/>
  <c r="E47" i="6"/>
  <c r="D47" i="6"/>
  <c r="L46" i="6"/>
  <c r="L44" i="6"/>
  <c r="K44" i="6"/>
  <c r="L42" i="6"/>
  <c r="K42" i="6"/>
  <c r="L41" i="6"/>
  <c r="K41" i="6"/>
  <c r="L39" i="6"/>
  <c r="K39" i="6"/>
  <c r="L38" i="6"/>
  <c r="K38" i="6"/>
  <c r="L35" i="6"/>
  <c r="K35" i="6"/>
  <c r="L34" i="6"/>
  <c r="K34" i="6"/>
  <c r="L32" i="6"/>
  <c r="K32" i="6"/>
  <c r="K31" i="6"/>
  <c r="I24" i="6"/>
  <c r="G24" i="6"/>
  <c r="E24" i="6"/>
  <c r="D24" i="6"/>
  <c r="K23" i="6"/>
  <c r="L23" i="6"/>
  <c r="L21" i="6"/>
  <c r="K21" i="6"/>
  <c r="L20" i="6"/>
  <c r="K20" i="6"/>
  <c r="L18" i="6"/>
  <c r="K18" i="6"/>
  <c r="L17" i="6"/>
  <c r="K17" i="6"/>
  <c r="L14" i="6"/>
  <c r="L13" i="6"/>
  <c r="L11" i="6"/>
  <c r="K14" i="6"/>
  <c r="K13" i="6"/>
  <c r="K11" i="6"/>
  <c r="L10" i="6"/>
  <c r="K10" i="6"/>
  <c r="I48" i="6" l="1"/>
  <c r="I79" i="6" s="1"/>
  <c r="L41" i="8"/>
  <c r="I91" i="7"/>
  <c r="L74" i="7"/>
  <c r="D78" i="8"/>
  <c r="D77" i="6"/>
  <c r="D48" i="6"/>
  <c r="K85" i="1"/>
  <c r="L85" i="1"/>
  <c r="E78" i="8"/>
  <c r="G78" i="8"/>
  <c r="K78" i="8" s="1"/>
  <c r="L64" i="8"/>
  <c r="G91" i="7"/>
  <c r="L77" i="6"/>
  <c r="K77" i="6"/>
  <c r="E48" i="6"/>
  <c r="E79" i="6" s="1"/>
  <c r="G48" i="6"/>
  <c r="G79" i="6" s="1"/>
  <c r="G50" i="1"/>
  <c r="G95" i="1" s="1"/>
  <c r="K49" i="1"/>
  <c r="D50" i="1"/>
  <c r="D95" i="1" s="1"/>
  <c r="I50" i="1"/>
  <c r="I95" i="1" s="1"/>
  <c r="E50" i="1"/>
  <c r="E95" i="1" s="1"/>
  <c r="L21" i="1"/>
  <c r="K64" i="8"/>
  <c r="D42" i="8"/>
  <c r="I42" i="8"/>
  <c r="G42" i="8"/>
  <c r="E42" i="8"/>
  <c r="L22" i="8"/>
  <c r="K22" i="8"/>
  <c r="K90" i="7"/>
  <c r="L90" i="7"/>
  <c r="E91" i="7"/>
  <c r="K74" i="7"/>
  <c r="D48" i="7"/>
  <c r="G48" i="7"/>
  <c r="L47" i="7"/>
  <c r="E48" i="7"/>
  <c r="I48" i="7"/>
  <c r="K47" i="7"/>
  <c r="L24" i="7"/>
  <c r="K24" i="7"/>
  <c r="L69" i="6"/>
  <c r="K69" i="6"/>
  <c r="L47" i="6"/>
  <c r="K47" i="6"/>
  <c r="L24" i="6"/>
  <c r="K24" i="6"/>
  <c r="I58" i="4"/>
  <c r="G58" i="4"/>
  <c r="E58" i="4"/>
  <c r="D58" i="4"/>
  <c r="L57" i="4"/>
  <c r="K57" i="4"/>
  <c r="K58" i="4" s="1"/>
  <c r="I50" i="4"/>
  <c r="G50" i="4"/>
  <c r="E50" i="4"/>
  <c r="D50" i="4"/>
  <c r="L49" i="4"/>
  <c r="K49" i="4"/>
  <c r="L47" i="4"/>
  <c r="K47" i="4"/>
  <c r="L45" i="4"/>
  <c r="K45" i="4"/>
  <c r="L44" i="4"/>
  <c r="K44" i="4"/>
  <c r="L42" i="4"/>
  <c r="K42" i="4"/>
  <c r="I33" i="4"/>
  <c r="G33" i="4"/>
  <c r="E33" i="4"/>
  <c r="D33" i="4"/>
  <c r="L32" i="4"/>
  <c r="K32" i="4"/>
  <c r="L30" i="4"/>
  <c r="K30" i="4"/>
  <c r="L29" i="4"/>
  <c r="K29" i="4"/>
  <c r="L27" i="4"/>
  <c r="K27" i="4"/>
  <c r="L25" i="4"/>
  <c r="K25" i="4"/>
  <c r="L24" i="4"/>
  <c r="K24" i="4"/>
  <c r="I18" i="4"/>
  <c r="G18" i="4"/>
  <c r="E18" i="4"/>
  <c r="D18" i="4"/>
  <c r="D34" i="4" s="1"/>
  <c r="L17" i="4"/>
  <c r="K17" i="4"/>
  <c r="L15" i="4"/>
  <c r="K15" i="4"/>
  <c r="L14" i="4"/>
  <c r="K14" i="4"/>
  <c r="L13" i="4"/>
  <c r="K13" i="4"/>
  <c r="L11" i="4"/>
  <c r="K11" i="4"/>
  <c r="L9" i="4"/>
  <c r="K9" i="4"/>
  <c r="L64" i="5"/>
  <c r="L63" i="5"/>
  <c r="K64" i="5"/>
  <c r="K63" i="5"/>
  <c r="D64" i="5"/>
  <c r="I58" i="5"/>
  <c r="I65" i="5" s="1"/>
  <c r="G58" i="5"/>
  <c r="G65" i="5" s="1"/>
  <c r="E58" i="5"/>
  <c r="E65" i="5" s="1"/>
  <c r="D58" i="5"/>
  <c r="D65" i="5" s="1"/>
  <c r="L56" i="5"/>
  <c r="K56" i="5"/>
  <c r="L57" i="5"/>
  <c r="K57" i="5"/>
  <c r="L54" i="5"/>
  <c r="L52" i="5"/>
  <c r="L51" i="5"/>
  <c r="L50" i="5"/>
  <c r="L48" i="5"/>
  <c r="L47" i="5"/>
  <c r="L45" i="5"/>
  <c r="K54" i="5"/>
  <c r="K52" i="5"/>
  <c r="K51" i="5"/>
  <c r="K50" i="5"/>
  <c r="K48" i="5"/>
  <c r="K47" i="5"/>
  <c r="K45" i="5"/>
  <c r="K31" i="5"/>
  <c r="I37" i="5"/>
  <c r="G37" i="5"/>
  <c r="E37" i="5"/>
  <c r="D37" i="5"/>
  <c r="L34" i="5"/>
  <c r="K34" i="5"/>
  <c r="L33" i="5"/>
  <c r="K33" i="5"/>
  <c r="L32" i="5"/>
  <c r="K32" i="5"/>
  <c r="L31" i="5"/>
  <c r="L27" i="5"/>
  <c r="K27" i="5"/>
  <c r="L26" i="5"/>
  <c r="K26" i="5"/>
  <c r="I21" i="5"/>
  <c r="I38" i="5" s="1"/>
  <c r="G21" i="5"/>
  <c r="E21" i="5"/>
  <c r="D21" i="5"/>
  <c r="D38" i="5" s="1"/>
  <c r="D67" i="5" s="1"/>
  <c r="L19" i="5"/>
  <c r="K19" i="5"/>
  <c r="L16" i="5"/>
  <c r="K16" i="5"/>
  <c r="K20" i="5"/>
  <c r="K18" i="5"/>
  <c r="K14" i="5"/>
  <c r="K13" i="5"/>
  <c r="L20" i="5"/>
  <c r="L18" i="5"/>
  <c r="L14" i="5"/>
  <c r="L13" i="5"/>
  <c r="L11" i="5"/>
  <c r="K9" i="5"/>
  <c r="K11" i="5"/>
  <c r="L9" i="5"/>
  <c r="K33" i="8"/>
  <c r="K41" i="8" s="1"/>
  <c r="L75" i="8"/>
  <c r="L77" i="8" s="1"/>
  <c r="L74" i="8"/>
  <c r="E34" i="4" l="1"/>
  <c r="G34" i="4"/>
  <c r="D59" i="4"/>
  <c r="D61" i="4" s="1"/>
  <c r="L58" i="4"/>
  <c r="L48" i="6"/>
  <c r="D80" i="8"/>
  <c r="D79" i="6"/>
  <c r="L78" i="8"/>
  <c r="K79" i="6"/>
  <c r="I34" i="4"/>
  <c r="G59" i="4"/>
  <c r="I59" i="4"/>
  <c r="E59" i="4"/>
  <c r="K59" i="4"/>
  <c r="E38" i="5"/>
  <c r="E67" i="5" s="1"/>
  <c r="G38" i="5"/>
  <c r="G67" i="5" s="1"/>
  <c r="I67" i="5"/>
  <c r="K50" i="1"/>
  <c r="L42" i="8"/>
  <c r="K42" i="8"/>
  <c r="K80" i="8" s="1"/>
  <c r="K91" i="7"/>
  <c r="L91" i="7"/>
  <c r="K48" i="7"/>
  <c r="L48" i="7"/>
  <c r="K48" i="6"/>
  <c r="K33" i="4"/>
  <c r="K18" i="4"/>
  <c r="L65" i="5"/>
  <c r="K58" i="5"/>
  <c r="K65" i="5" s="1"/>
  <c r="L37" i="5"/>
  <c r="K37" i="5"/>
  <c r="L21" i="5"/>
  <c r="K21" i="5"/>
  <c r="K38" i="5" s="1"/>
  <c r="E80" i="8"/>
  <c r="G80" i="8"/>
  <c r="G61" i="4" l="1"/>
  <c r="L59" i="4"/>
  <c r="E61" i="4"/>
  <c r="L38" i="5"/>
  <c r="K34" i="4"/>
  <c r="K61" i="4" s="1"/>
  <c r="L80" i="8"/>
  <c r="L36" i="5" l="1"/>
  <c r="K36" i="5"/>
  <c r="L29" i="5"/>
  <c r="K29" i="5"/>
  <c r="K91" i="1"/>
  <c r="L91" i="1"/>
  <c r="L89" i="7"/>
  <c r="L88" i="7"/>
  <c r="L87" i="7"/>
  <c r="L92" i="1" l="1"/>
  <c r="L93" i="1"/>
  <c r="L95" i="1" s="1"/>
  <c r="K92" i="1"/>
  <c r="K93" i="1"/>
  <c r="K95" i="1" s="1"/>
  <c r="D93" i="7"/>
  <c r="L79" i="6"/>
  <c r="E93" i="7"/>
  <c r="G93" i="7"/>
  <c r="L93" i="7" l="1"/>
  <c r="K93" i="7"/>
  <c r="L67" i="5"/>
</calcChain>
</file>

<file path=xl/sharedStrings.xml><?xml version="1.0" encoding="utf-8"?>
<sst xmlns="http://schemas.openxmlformats.org/spreadsheetml/2006/main" count="3229" uniqueCount="808">
  <si>
    <t>Année universitaire :</t>
  </si>
  <si>
    <t>2026-2027</t>
  </si>
  <si>
    <t>N° FICHE RNCP :</t>
  </si>
  <si>
    <t xml:space="preserve">Régime de la formation : </t>
  </si>
  <si>
    <t>Mixte (public d’alternants et de non-alternants)</t>
  </si>
  <si>
    <t>ECTS = 60/an</t>
  </si>
  <si>
    <t>Master 1 - Mention Informatique</t>
  </si>
  <si>
    <t>SEMESTRE 1</t>
  </si>
  <si>
    <t>CM</t>
  </si>
  <si>
    <t>Nbre de
 groupes</t>
  </si>
  <si>
    <t>TD</t>
  </si>
  <si>
    <t>TP</t>
  </si>
  <si>
    <t>Nbre de 
groupes</t>
  </si>
  <si>
    <t>Total
Volume horaire/ étudiant</t>
  </si>
  <si>
    <t>Total 
HETD</t>
  </si>
  <si>
    <t>Eléments mutualisés</t>
  </si>
  <si>
    <t>avec le Master MATH</t>
  </si>
  <si>
    <t>SEMESTRE 2</t>
  </si>
  <si>
    <t>Master 2 - Mention Informatique</t>
  </si>
  <si>
    <t>SEMESTRE 3</t>
  </si>
  <si>
    <t>UE 1 - Méthodes de travail académique</t>
  </si>
  <si>
    <t>UE 2 - Aide à la décision</t>
  </si>
  <si>
    <t xml:space="preserve">avec le Master MATH 21h mutalisées sur les 42 heures </t>
  </si>
  <si>
    <t xml:space="preserve">UE 5 TER Projet collectif / Alternance en entreprise 3       </t>
  </si>
  <si>
    <t>SEMESTRE 4</t>
  </si>
  <si>
    <t xml:space="preserve"> </t>
  </si>
  <si>
    <t>Total M1</t>
  </si>
  <si>
    <t>Total M2</t>
  </si>
  <si>
    <t>Total Master M1 + M2</t>
  </si>
  <si>
    <t xml:space="preserve">Total HETD </t>
  </si>
  <si>
    <t>Parcours : Ressources Naturelles des Environnements Tropicaux (RNET)</t>
  </si>
  <si>
    <t>Master 1 - Science de la Terre, des Planètes, et de l'Environnement (STPE)</t>
  </si>
  <si>
    <t>RNCP</t>
  </si>
  <si>
    <t>Master 1 - BEE</t>
  </si>
  <si>
    <t>Parcours : BEST - ALI</t>
  </si>
  <si>
    <t>Master 1 - Energie</t>
  </si>
  <si>
    <t>Parcours : Energie</t>
  </si>
  <si>
    <t>Master 1 - Chimie</t>
  </si>
  <si>
    <t>Parcours : Valorisation Chimique biotechnologie</t>
  </si>
  <si>
    <t>Master 2 - Chimie</t>
  </si>
  <si>
    <t>Master 2 - BEE</t>
  </si>
  <si>
    <t>Master 2 - Energie</t>
  </si>
  <si>
    <t>Master 1 - Mention Mathématiques</t>
  </si>
  <si>
    <t>Parcours : Mathématiques</t>
  </si>
  <si>
    <t>Master 2 - Mention Mathématiques</t>
  </si>
  <si>
    <t>Master 2 - Science de la Terre, des Planètes, et de l'Environnement (STPE)</t>
  </si>
  <si>
    <t>type et nature de l'EPREUVE</t>
  </si>
  <si>
    <t>Régime Général - session 1</t>
  </si>
  <si>
    <t>Régime spécial - session 1</t>
  </si>
  <si>
    <t>Seconde chance - session  de rattrapage   -     Régime Général et Régime Spécial</t>
  </si>
  <si>
    <t>Contrôle Continu     -     Nature de l'épreuve</t>
  </si>
  <si>
    <t>Contrôle Terminal   -   Nature de l'épreuve</t>
  </si>
  <si>
    <t>Contrôle Continu - Nature de l'épreuve</t>
  </si>
  <si>
    <t>Contrôle Terminal - Nature de l'épreuve</t>
  </si>
  <si>
    <t>Contrôle Terminal - Nature 
de l'épreuve</t>
  </si>
  <si>
    <t>Ecrit 1</t>
  </si>
  <si>
    <t>Ecrit 2</t>
  </si>
  <si>
    <t>Oral 1</t>
  </si>
  <si>
    <t>Oral 2</t>
  </si>
  <si>
    <t>TP1</t>
  </si>
  <si>
    <t>TP2</t>
  </si>
  <si>
    <t xml:space="preserve">Oral 1 </t>
  </si>
  <si>
    <t>Coef</t>
  </si>
  <si>
    <t>Durée</t>
  </si>
  <si>
    <t>Total semestre 1</t>
  </si>
  <si>
    <t>Total semestre 2</t>
  </si>
  <si>
    <t>Total semestre 3</t>
  </si>
  <si>
    <t>Total semestre 4</t>
  </si>
  <si>
    <t>initiale</t>
  </si>
  <si>
    <t>METTRE EN ŒUVRE LES USAGES AVANCES ET SPECIALISES DES OUTILS NUMERIQUES</t>
  </si>
  <si>
    <t>Ecologie numérique 1</t>
  </si>
  <si>
    <t>Droit économie sociologie de l'environnement 1</t>
  </si>
  <si>
    <t>MOBILISER ET PRODUIRE DES SAVOIRS HAUTEMENT SPECIALISES</t>
  </si>
  <si>
    <t>METTRE EN ŒUVRE UNE COMMUNICATION SPECIALISEE POUR LE TRANSFERT DE CONNAISSANCES</t>
  </si>
  <si>
    <t>CONTRIBUER A LA TRANSFORMATION EN CONTEXTE PROFESSIONNEL</t>
  </si>
  <si>
    <t>Introduction à la démarche scientifique et découverte du monde professionnel</t>
  </si>
  <si>
    <t>CONTEXTUALISER UNE PROBLEMATIQUE LIEE A LA BIODIVERSITE, SON ETAT ET SON EVOLUTION</t>
  </si>
  <si>
    <t>Santé et environnement</t>
  </si>
  <si>
    <t>Dynamique et génétique des populations</t>
  </si>
  <si>
    <t>Ecologie insulaire et éco-éthologie</t>
  </si>
  <si>
    <t>Anglais 1</t>
  </si>
  <si>
    <t>Tandem 1</t>
  </si>
  <si>
    <t>Anglais 2</t>
  </si>
  <si>
    <t>Tandem 2</t>
  </si>
  <si>
    <t>Stage d'initiation</t>
  </si>
  <si>
    <t>Populations marines</t>
  </si>
  <si>
    <t>Mégafaune marine</t>
  </si>
  <si>
    <t>Milieux hauturiers</t>
  </si>
  <si>
    <t>Récifs coralliens et milieux associés</t>
  </si>
  <si>
    <t>COLLECTER ET GERER DES DONNEES LIEES A LA BIODIVERSITE</t>
  </si>
  <si>
    <t>Initiation à la démarche scientifique avec école de terrain</t>
  </si>
  <si>
    <t>Droit économie sociologie de l'environnement 2</t>
  </si>
  <si>
    <t>Anglais 3</t>
  </si>
  <si>
    <t>Tandem 3</t>
  </si>
  <si>
    <t>Biologie de la conservation</t>
  </si>
  <si>
    <t>Etudes environnementales et valorisation</t>
  </si>
  <si>
    <t>Changements climatiques et perturbations</t>
  </si>
  <si>
    <t>Ecole de terrain</t>
  </si>
  <si>
    <t>ANALYSER LES DONNEES LIEES A LA BIODIVERSITE</t>
  </si>
  <si>
    <t>Ecologie numérique 2</t>
  </si>
  <si>
    <t>Gestion des données et reproductibilité</t>
  </si>
  <si>
    <t>Stage</t>
  </si>
  <si>
    <t>formation initiale</t>
  </si>
  <si>
    <t>38672 et 38703</t>
  </si>
  <si>
    <t>Chimie numérique</t>
  </si>
  <si>
    <t>Sources, diversité, production et rôles des produits naturels</t>
  </si>
  <si>
    <t>Techniques d'extraction et de purification des produits naturels</t>
  </si>
  <si>
    <t>Mécanisme de base en chimie organique</t>
  </si>
  <si>
    <t>Cultures microbiennes</t>
  </si>
  <si>
    <t>Parcours : Valorisation Chimique biotechnologique de la biodiversité</t>
  </si>
  <si>
    <t>Chimie verte et produits naturels : une synergie en plein essor</t>
  </si>
  <si>
    <t>Expérience en milieu professionnel</t>
  </si>
  <si>
    <t>PRATIQUER UNE DEMARCHE EXPERIMENTALE PROPRE AUX DOMAINES DE LA CHIMIE ET DES SCIENCES DU VIVANT</t>
  </si>
  <si>
    <t>RMN appliquée à la caractérisation structurale des produits naturels</t>
  </si>
  <si>
    <t>Spectrométrie de masse appliquée à la caractérisation structurale des produits naturels</t>
  </si>
  <si>
    <t>De la forêt aux molécules d'intérêt : expériementation</t>
  </si>
  <si>
    <t>RESOUDRE DES PROBLEMES COMPLEXES EN MOBILISANT LES CONCEPTS SPECIFIQUES AUX DOMAINES DE LA CHIMIE ET DES SCIENCES DU VIVANT</t>
  </si>
  <si>
    <t>Les produits naturels  : applications au secteur pharmaceutique</t>
  </si>
  <si>
    <t>Les produits naturels : applications au secteur de l'agro-alimentaire et de l'écologie</t>
  </si>
  <si>
    <t>Les produits naturels : applications au secteur de la cosmétique et de la parfumerie</t>
  </si>
  <si>
    <t>Cultures microbiennes et végétales appliquées à la biotechnologie</t>
  </si>
  <si>
    <t>Initiale</t>
  </si>
  <si>
    <t>OUTILS NUMERIQUES AVANCES ET CONCEPTS FONDAMENTAUX DE L'ENERGIE</t>
  </si>
  <si>
    <t>EnR en ZNI</t>
  </si>
  <si>
    <t>Cadre institutionnel, réglementaire et législatif</t>
  </si>
  <si>
    <t>Ressources, technologies et intégration</t>
  </si>
  <si>
    <t>Contrôle et supervision</t>
  </si>
  <si>
    <t>ST-MFA-M1-EN-S1-UE12-PH120</t>
  </si>
  <si>
    <t>Commande des systèmes dynamiques</t>
  </si>
  <si>
    <t>Instrumentation et chaînes de mesure</t>
  </si>
  <si>
    <t>Conversion d'Energie</t>
  </si>
  <si>
    <t>Electronique de puissance</t>
  </si>
  <si>
    <t>Récupération d'énergie</t>
  </si>
  <si>
    <t>Numérique et IA pour l'Energie I</t>
  </si>
  <si>
    <t>Simulation de phénomènes multiphysiques</t>
  </si>
  <si>
    <t>Introduction aux méthodes d'IA</t>
  </si>
  <si>
    <t>RESOLUTION DE PROBLEMES COMPLEXES ET DEMARCHE EXPERIMENTALE</t>
  </si>
  <si>
    <t>COMMUNICATION SPECIALISEE</t>
  </si>
  <si>
    <t>pas les mêmes ECTS en BEE, chimie,</t>
  </si>
  <si>
    <t>CONCEPTS FONDAMENTAUX ET DEMARCHE EXPERIMENTALE EN ENERGIE</t>
  </si>
  <si>
    <t>Physique de l'Energie</t>
  </si>
  <si>
    <t>Rayonnement solaire et transferts radiatifs</t>
  </si>
  <si>
    <t>Dynamique des fluides</t>
  </si>
  <si>
    <t>Conversion-stockage</t>
  </si>
  <si>
    <t>Technologies de conversion</t>
  </si>
  <si>
    <t>Hydrogène et systèmes de stockage</t>
  </si>
  <si>
    <t>Smart Grids et loT</t>
  </si>
  <si>
    <t>Réseaux intelligents et protocoles</t>
  </si>
  <si>
    <t>Numérique et IA pour l'Energie II</t>
  </si>
  <si>
    <t>Systèmes de récupération - CAO</t>
  </si>
  <si>
    <t>Applications IA - étude de cas</t>
  </si>
  <si>
    <t>Projet : expérience en milieu professionnel</t>
  </si>
  <si>
    <t>SAVOIRS SPECIALISES ET TRANSFORMATION PROFESSIONNELLE</t>
  </si>
  <si>
    <t>Climat et Energie</t>
  </si>
  <si>
    <t>Changement climatique : bases et impacts</t>
  </si>
  <si>
    <t>Transition et développement durable</t>
  </si>
  <si>
    <t>Géopolitique de l'Energie</t>
  </si>
  <si>
    <t>Economie, droit et géopolitique</t>
  </si>
  <si>
    <t>CONTEXTE PROFESSIONNEL ET TRANSFORMATION</t>
  </si>
  <si>
    <t>DEMARCHE EXPERIMENTALE ET ANALYSE DE DONNEES</t>
  </si>
  <si>
    <t>Gestion Energétique</t>
  </si>
  <si>
    <t>Diagnostic de systémes</t>
  </si>
  <si>
    <t>Gestion de l'énergie dans les réseaux électriques</t>
  </si>
  <si>
    <t>Réseaux DC Innovants</t>
  </si>
  <si>
    <t>Optimisation des services basse consommation</t>
  </si>
  <si>
    <t>Sécurité et fiabilité des réseaux DC</t>
  </si>
  <si>
    <t>Anglais 3-scientifique et technique</t>
  </si>
  <si>
    <t>Stage e mémoire</t>
  </si>
  <si>
    <t>RESOUDRE DES PROBLEMES COMPLEXES EN MOBILISANT LES CONCEPTS FONDAMENTAUX ET AVANCES DE L'INFORMATIQUE</t>
  </si>
  <si>
    <t>Clustering et modèles d'apprentissage supervisé</t>
  </si>
  <si>
    <t>Math pour l'IA</t>
  </si>
  <si>
    <t>UE 2-1 - Fondamentaux de l'IA</t>
  </si>
  <si>
    <t>UE 2-2 - Développement logiciel mobile</t>
  </si>
  <si>
    <t>Développement pour mobiles</t>
  </si>
  <si>
    <t>Programmation objet avancée</t>
  </si>
  <si>
    <t>UE 3-1 - Clés du futur numérique</t>
  </si>
  <si>
    <t>Génie logiciel</t>
  </si>
  <si>
    <t>Initiation à l informatique quantique</t>
  </si>
  <si>
    <t>Initiation à la block-chain</t>
  </si>
  <si>
    <t>Anglais</t>
  </si>
  <si>
    <t>Communication scientifique et technique</t>
  </si>
  <si>
    <t>Atelier de professionalisation</t>
  </si>
  <si>
    <t>UE 6-1 - Gestion et fouille de données</t>
  </si>
  <si>
    <t>UE 4 - TER: Travaux collectif découverte/Alternance en entreprise 1</t>
  </si>
  <si>
    <t xml:space="preserve">IA: Modèles d'apprentissage supervisé et analyse de performance        </t>
  </si>
  <si>
    <t>Bases de données avancées</t>
  </si>
  <si>
    <t>ANALYSER VALIDER ET VERIFIER DES RESULTATS COMPLEXES</t>
  </si>
  <si>
    <t>Dév. d'application web (Front + Back)</t>
  </si>
  <si>
    <t>Algorithmique avancée</t>
  </si>
  <si>
    <t>UE 7-1 - Développement logiciel web</t>
  </si>
  <si>
    <t xml:space="preserve">Sécurite informatique        </t>
  </si>
  <si>
    <t>Méthodologie de la recherche</t>
  </si>
  <si>
    <t xml:space="preserve">IA: Fouille de données et systèmes de recommandation        </t>
  </si>
  <si>
    <t xml:space="preserve">Web sémantique et Modelisation des connaissances        </t>
  </si>
  <si>
    <t>UE 6 - Validation du logiciel</t>
  </si>
  <si>
    <t>Interprétation abstraite</t>
  </si>
  <si>
    <t>Test</t>
  </si>
  <si>
    <t>Vérification logicielle</t>
  </si>
  <si>
    <t>UE 4-1 Infrastructures Web Sécurisées et Responsables</t>
  </si>
  <si>
    <t>Eco-conception de service numérique</t>
  </si>
  <si>
    <t>Cybersécurité</t>
  </si>
  <si>
    <t>Services web, informatique en nuage</t>
  </si>
  <si>
    <t xml:space="preserve">UE 9 TER Travaux individuel /Alternance en entreprise 2
</t>
  </si>
  <si>
    <t>CONCEVOIR DES SYSTEMES COMPLEXES ET CONDUIRE DES PROJETS COLLABORATIFS AVANCES</t>
  </si>
  <si>
    <t>UE 4-1- Innovation et entreprenariat</t>
  </si>
  <si>
    <t>UE 4-2 - Expérience en milieu professionnel ou laboratoire</t>
  </si>
  <si>
    <t>UE 4-1 Intelligence artificielle</t>
  </si>
  <si>
    <t>Introduction aux réseaux de neurones et apprentissage profond</t>
  </si>
  <si>
    <t>Apprentissage automatique pour données temporelles</t>
  </si>
  <si>
    <t>Logiques de description</t>
  </si>
  <si>
    <t>Gestion de projet digital</t>
  </si>
  <si>
    <t>Entreprise et innovation</t>
  </si>
  <si>
    <t>Création d'entreprise</t>
  </si>
  <si>
    <t>avec Master Info</t>
  </si>
  <si>
    <t>avec Master info</t>
  </si>
  <si>
    <t>MODELISER FORMALISER ET RESOUDRE MATHEMATIQUEMENT UN PROBLEME</t>
  </si>
  <si>
    <t>Théorie des corps</t>
  </si>
  <si>
    <t>Théorie des groupes</t>
  </si>
  <si>
    <t>RESOUDRE DES PROBLEMES COMPLEXES EN MOBILISANT LES CONCEPTS FONDAMENTAUX ET NUMERIQUES DES MATHEMATIQUES</t>
  </si>
  <si>
    <t>Géométrie différentielle</t>
  </si>
  <si>
    <t>Analyse fonctionnelle</t>
  </si>
  <si>
    <t>TER</t>
  </si>
  <si>
    <t>UE11-1 Langue vivante: Anglais</t>
  </si>
  <si>
    <t>Calcul scientifique</t>
  </si>
  <si>
    <t>UE 12-1 - Clés du numérique</t>
  </si>
  <si>
    <t>UE 13-1 - Algèbre</t>
  </si>
  <si>
    <t>UE 14-1 - Analyse</t>
  </si>
  <si>
    <t>UE22-1-Communication et transfert des connaissances</t>
  </si>
  <si>
    <t>UE 23-1 - Probabilités et analyse de Fourier</t>
  </si>
  <si>
    <t>Probabilités</t>
  </si>
  <si>
    <t>Analyse de Fourier</t>
  </si>
  <si>
    <t>Analyse complexe</t>
  </si>
  <si>
    <t>ANALYSER VALIDER ET VERIFIER DES DONNEES A L'AIDE D'OUTILS MATHEMATIQUES ET NUMERIQUES</t>
  </si>
  <si>
    <t>Logique et assistants de preuve</t>
  </si>
  <si>
    <t>Langages et automates</t>
  </si>
  <si>
    <t>Algèbre et calcul formel</t>
  </si>
  <si>
    <t>Graphes</t>
  </si>
  <si>
    <t>UE36-1-Outil de vérification formelle</t>
  </si>
  <si>
    <t>UE37-1-Mathématiques discrètes</t>
  </si>
  <si>
    <t>4 ECTS AU CHOIX</t>
  </si>
  <si>
    <t>Préparation agrégation (écrit+oral)</t>
  </si>
  <si>
    <t xml:space="preserve">avec Master Info 21h mutalisées sur les 42 heures </t>
  </si>
  <si>
    <t>Histoire et fondements des mathématiques</t>
  </si>
  <si>
    <t>Stage(4 mois)</t>
  </si>
  <si>
    <t>Préparation agrégation (oral)</t>
  </si>
  <si>
    <t>Stage(8 semaines)</t>
  </si>
  <si>
    <t>Initiale et Alternance</t>
  </si>
  <si>
    <t>Télédétection</t>
  </si>
  <si>
    <t>Programmation</t>
  </si>
  <si>
    <t>Système d'information géographique (SIG)</t>
  </si>
  <si>
    <t>Méthodes statistiques</t>
  </si>
  <si>
    <t>Anglais universitaire et pré-professionnel</t>
  </si>
  <si>
    <t>Séminaires (partiellement en anglais)</t>
  </si>
  <si>
    <t>Visites d'observatoires (VISO)</t>
  </si>
  <si>
    <t>Modélisation, méthodes numériques et bases de données (MOD)</t>
  </si>
  <si>
    <t>Géodynamique interne et atmosphérique (Géod)(enseignement en anglais)</t>
  </si>
  <si>
    <t>Traitement du signal (TRAIT)</t>
  </si>
  <si>
    <t>Stage en milieu professionnel (stage 1)</t>
  </si>
  <si>
    <t>INTERPRETER ET COMPRENDRE LES PROCESSUS AU SEIN DES ENVIRONNEMENTS</t>
  </si>
  <si>
    <t>Hydrologie générale (HYDRO 1)</t>
  </si>
  <si>
    <t>Parcours à choix 1/2 :                                                                                        Géomatique télédétection (GT) ou Atmosphère Climat (AC)</t>
  </si>
  <si>
    <t>Parcours Géomatique télédétection (RGT)</t>
  </si>
  <si>
    <t>CARACTERISER LES ALEAS NATURELS ET GERER LE RISQUE ASSOCIE</t>
  </si>
  <si>
    <t>Géophysique appliquée aux risques et énergies renouvelables (Géophy)</t>
  </si>
  <si>
    <t>Géochimie appliquée aux ressources et à l'environnement (Géoch)</t>
  </si>
  <si>
    <t>Approche spatialisée des ressources en eaux (Hydro 2)</t>
  </si>
  <si>
    <t>Parcours Atmosphère Climat (AC)</t>
  </si>
  <si>
    <t>Variabilité du climat et changement globaux</t>
  </si>
  <si>
    <t>Météorologie et chimie atmosphérique (Météo)</t>
  </si>
  <si>
    <t>EVALUER LES RESSOURCES NATURELS ET SUIVRE L'EXPLOITATION DES RESERVOIRS GEOLOGIQUES</t>
  </si>
  <si>
    <t>Rayonnement et transfert radiatif (Rad)</t>
  </si>
  <si>
    <t>Programmation et géomatique et  télédétection (R et Python) et (ProgG)</t>
  </si>
  <si>
    <t>Séminaires de recherche et innovation (SEM2)</t>
  </si>
  <si>
    <t>Télédétection et enjeux régionaux, sous forme de projet (Atelier)</t>
  </si>
  <si>
    <t>Risques côtiers (RISQC)</t>
  </si>
  <si>
    <t>Risques telluriques et hydrologiques</t>
  </si>
  <si>
    <t>Planifications, évaluations environnementales</t>
  </si>
  <si>
    <t>Système d'information géographique et bases de données (SIGBD)</t>
  </si>
  <si>
    <t>Observation de la Terre par satellite (OBS partiel)</t>
  </si>
  <si>
    <t>Traitement de l'image satellitaire (TIS)</t>
  </si>
  <si>
    <t>Parcours Atmosphère et Climat (AC)</t>
  </si>
  <si>
    <t>Climat et changement climatique (CLIM 2)</t>
  </si>
  <si>
    <t>Risques atmosphériques (RISQA)</t>
  </si>
  <si>
    <t>ST-MFA-M1-BA</t>
  </si>
  <si>
    <t>M1 Biodiversité Ecologie et Evolution (BEE) Parcours Biodiversité EcoSystèmes Tropicaux (BEST) - Aquatiques Littoraux et Insulaires (ALI)</t>
  </si>
  <si>
    <t>M2 Biodiversité Ecologie et Evolution (BEE) Parcours Biodiversité EcoSystèmes Tropicaux (BEST) - Aquatiques Littoraux et Insulaires (ALI)</t>
  </si>
  <si>
    <t>ST-MFA-M2-BA</t>
  </si>
  <si>
    <t>M1 Chimie et sciences du Vivant                                                 Parcours : Valorisations Chimique et Biotechnologique de la Biodiversité (VC2B)</t>
  </si>
  <si>
    <t>M2 Chimie et sciences du Vivant                                                 Parcours : Valorisations Chimique et Biotechnologique de la Biodiversité (VC2B)</t>
  </si>
  <si>
    <t>Parcours : Intelligence artificielle et Ingénierie Informatique</t>
  </si>
  <si>
    <t>Parcours : Ressources et Risques Naturels des Environnements Tropicaux (RNET)</t>
  </si>
  <si>
    <t>M1 STPE-RNET</t>
  </si>
  <si>
    <t>ST-MFA-M1-SPE</t>
  </si>
  <si>
    <t>M2-STPE parcours RNET - Géomatique et Télédectection                          M2-STPE parcours RNET - Atmosphère et Climat</t>
  </si>
  <si>
    <t>ST-MFA-M2-SPG</t>
  </si>
  <si>
    <t>ST-MFA-M2-SPA</t>
  </si>
  <si>
    <t>ST-MFA-M1-BA-S1-UE1-SV110</t>
  </si>
  <si>
    <t>ST-MFA-M1-BA-S1-EC-SV1100</t>
  </si>
  <si>
    <t>ST-MFA-M1-BA-S1-UE2-SV120</t>
  </si>
  <si>
    <t>ST-MFA-M1-BA-S1-EC-SV1200</t>
  </si>
  <si>
    <t>ST-MFA-M1-BA-S1-UE3-SV130</t>
  </si>
  <si>
    <t>ST-MFA-M1-BA-S1-EC-SV1300</t>
  </si>
  <si>
    <t>ST-MFA-M1-BA-S1-EC-SV1301</t>
  </si>
  <si>
    <t>ST-MFA-M1-BA-S1-UE4-SV140</t>
  </si>
  <si>
    <t>ST-MFA-M1-BA-S1-EC-SV1400</t>
  </si>
  <si>
    <t>ST-MFA-M1-BA-S1-UE5-SV150</t>
  </si>
  <si>
    <t>ST-MFA-M1-BA-S1-EC-SV1500</t>
  </si>
  <si>
    <t>ST-MFA-M1-BA-S1-EC-SV1501</t>
  </si>
  <si>
    <t>ST-MFA-M1-BA-S1-EC-SV1502</t>
  </si>
  <si>
    <t>ST-MFA-M1-BA-S2-UE3-SV230</t>
  </si>
  <si>
    <t>ST-MFA-M1-BA-S2-EC-SV2300</t>
  </si>
  <si>
    <t>ST-MFA-M1-BA-S2-EC-SV2301</t>
  </si>
  <si>
    <t>ST-MFA-M1-BA-S2-UE4-SV240</t>
  </si>
  <si>
    <t>ST-MFA-M1-BA-S2-EC-SV2400</t>
  </si>
  <si>
    <t>ST-MFA-M1-BA-S2-UE5-SV250</t>
  </si>
  <si>
    <t>ST-MFA-M1-BA-S2-EC-SV2500</t>
  </si>
  <si>
    <t>ST-MFA-M1-BA-S2-EC-SV2501</t>
  </si>
  <si>
    <t>ST-MFA-M1-BA-S2-EC-SV2502</t>
  </si>
  <si>
    <t>ST-MFA-M1-BA-S2-EC-SV2503</t>
  </si>
  <si>
    <t>ST-MFA-M1-BA-S2-UE6-SV260</t>
  </si>
  <si>
    <t>ST-MFA-M1-BA-S2-EC-SV2600</t>
  </si>
  <si>
    <t>ST-MFA-M2-BA-S3-UE2-SV320</t>
  </si>
  <si>
    <t>ST-MFA-M2-BA-S3-EC-SV3200</t>
  </si>
  <si>
    <t>ST-MFA-M2-SV-S2-UE3-SV330</t>
  </si>
  <si>
    <t>ST-MFA-M2-BA-S3-EC-SV3300</t>
  </si>
  <si>
    <t>ST-MFA-M2-BA-S3-EC-SV3301</t>
  </si>
  <si>
    <t>ST-MFA-M2-BA-S3-UE5-SV350</t>
  </si>
  <si>
    <t>ST-MFA-M2-BA-S3-EC-SV3500</t>
  </si>
  <si>
    <t>ST-MFA-M2-BA-S3-EC-SV3501</t>
  </si>
  <si>
    <t>ST-MFA-M2-BA-S3-EC-SV3502</t>
  </si>
  <si>
    <t>ST-MFA-M2-BA-S3-UE6-SV360</t>
  </si>
  <si>
    <t>ST-MFA-M2-BA-S3-EC-SV3600</t>
  </si>
  <si>
    <t>ST-MFA-M2-BA-S3-UE7-SV370</t>
  </si>
  <si>
    <t>ST-MFA-M2-BA-S3-EC-SV3700</t>
  </si>
  <si>
    <t>ST-MFA-M2-BA-S3-EC-SV3701</t>
  </si>
  <si>
    <t>ST-MFA-M2-BA-S4-UE4-SV440</t>
  </si>
  <si>
    <t>ST-MFA-M2-BA-S4-EC-SV4400</t>
  </si>
  <si>
    <t>Equivalences OF 2020-2025</t>
  </si>
  <si>
    <t>ST-MFA-M1-CV-S1-UE1-CH110</t>
  </si>
  <si>
    <t>ST-MFA-M1-S1-ECY-SCIENC-1300</t>
  </si>
  <si>
    <t>ST-MFA-M1-CV-S1-UE2-CH120</t>
  </si>
  <si>
    <t>ST-MFA-M1-CV-S1-EC-CH1200</t>
  </si>
  <si>
    <t>ST-MFA-M1-CV-S1-UE3-CH130</t>
  </si>
  <si>
    <t>ST-MFA-M1-CV-S1-EC-CH1300</t>
  </si>
  <si>
    <t>ST-MFA-M1-CV-S1-EC-CH1301</t>
  </si>
  <si>
    <t>ST-MFA-M1-CV-S1-EC-CH1302</t>
  </si>
  <si>
    <t>ST-MFA-M1-CV-S1-UE4-CH140</t>
  </si>
  <si>
    <t>ST-MFA-M1-CV-S1-EC-CH1400</t>
  </si>
  <si>
    <t>ST-MFA-M1-CV-S2-UE1-CH210</t>
  </si>
  <si>
    <t>ST-MFA-M1-S2-ECY-ECY-SCIENC-2300</t>
  </si>
  <si>
    <t>ST-MFA-M1-CV-S2-EC-CH2101</t>
  </si>
  <si>
    <t>ST-MFA-M1-CV-S2-UE5-CH250</t>
  </si>
  <si>
    <t>ST-MFA-M1-CV-S2-EC-CH2500</t>
  </si>
  <si>
    <t>ST-MFA-M1-CV-S2-UE6-CH260</t>
  </si>
  <si>
    <t>ST-MFA-M1-CV-S2-EC-CH2600</t>
  </si>
  <si>
    <t>ST-MFA-M1-CV-S2-EC-CH2601</t>
  </si>
  <si>
    <t>ST-MFA-M1-CV-S2-UE4-CH240</t>
  </si>
  <si>
    <t>ST-MFA-M1-CV-S2-EC-CH2400</t>
  </si>
  <si>
    <t>ST-MFA-M2-CV-S3-UE1-CH310</t>
  </si>
  <si>
    <t>ST-MFA-M2-S3-ECY-ECY-SCIENC-3300</t>
  </si>
  <si>
    <t>ST-MFA-M2-CV-S3-UE6-CH360</t>
  </si>
  <si>
    <t>ST-MFA-M2-CV-S3-EC-CH3600</t>
  </si>
  <si>
    <t>ST-MFA-M2-CV-S3-EC-CH3601</t>
  </si>
  <si>
    <t>ST-MFA-M2-CV-S3-UE4-CH340</t>
  </si>
  <si>
    <t>ST-MFA-M2-CV-S3-EC-CH3400</t>
  </si>
  <si>
    <t>ST-MFA-M2-CV-S3-UE7-CH370</t>
  </si>
  <si>
    <t>ST-MFA-M2-CV-S3-EC-CH3700</t>
  </si>
  <si>
    <t>ST-MFA-M2-CV-S4-UE5-CH450</t>
  </si>
  <si>
    <t>ST-MFA-M2-CV-S4-EC-CH4500</t>
  </si>
  <si>
    <t>ST-MFA-M1-EN-S1-UE1-PH110</t>
  </si>
  <si>
    <t>ST-MFA-M1-EN-S1-UE11-PH110</t>
  </si>
  <si>
    <t>ST-MFA-M1-PH-S1-EC-PH1100</t>
  </si>
  <si>
    <t>ST-MFA-M1-PH-S1-EC-PH1101</t>
  </si>
  <si>
    <t>ST-MFA-M1-EN-S1-UE2-PH210</t>
  </si>
  <si>
    <t>ST-MFA-M1-EN-S1-UE21-PH210</t>
  </si>
  <si>
    <t>ST-MFA-M1-PH-S1-EC-PH2100</t>
  </si>
  <si>
    <t>ST-MFA-M1-PH-S1-EC-PH2101</t>
  </si>
  <si>
    <t>ST-MFA-M1-EN-S1-UE22-PH210</t>
  </si>
  <si>
    <t>ST-MFA-M1-PH-S1-EC-PH2200</t>
  </si>
  <si>
    <t>ST-MFA-M1-PH-S1-EC-PH2201</t>
  </si>
  <si>
    <t>ST-MFA-M1-EN-S1-UE3-PH310</t>
  </si>
  <si>
    <t>ST-MFA-M1-EN-S2-UE4-PH420</t>
  </si>
  <si>
    <t>ST-MFA-M1-EN-S2-UE41-PH420</t>
  </si>
  <si>
    <t>ST-MFA-M1-EN-S2-PH4100</t>
  </si>
  <si>
    <t>ST-MFA-M1-EN-S2-PH4101</t>
  </si>
  <si>
    <t>ST-MFA-M1-EN-S2-UE42-PH420</t>
  </si>
  <si>
    <t>ST-MFA-M1-EN-S2-PH4200</t>
  </si>
  <si>
    <t>ST-MFA-M1-EN-S2-PH4201</t>
  </si>
  <si>
    <t>ST-MFA-M1-EN-S2-UE5-PH520</t>
  </si>
  <si>
    <t>ST-MFA-M1-EN-S2-UE51-PH520</t>
  </si>
  <si>
    <t>ST-MFA-M1-EN-S2-PH5100</t>
  </si>
  <si>
    <t>ST-MFA-M1-EN-S2-PH5101</t>
  </si>
  <si>
    <t>ST-MFA-M1-EN-S2-UE52-PH520</t>
  </si>
  <si>
    <t>ST-MFA-M1-EN-S2-PH5200</t>
  </si>
  <si>
    <t>ST-MFA-M1-EN-S2-PH5201</t>
  </si>
  <si>
    <t>ST-MFA-M1-EN-S2-UE3-PH320</t>
  </si>
  <si>
    <t>ST-MFA-M1-S2-ECY-SCIENC-2300</t>
  </si>
  <si>
    <t>ST-MFA-M1-EN-S2-UE6-PH620</t>
  </si>
  <si>
    <t>ST-MFA-M1-EN-S2-PH6200</t>
  </si>
  <si>
    <t>ST-MFA-M2-EN-S3-UE7-PH730</t>
  </si>
  <si>
    <t>ST-MFA-M2-EN-S3-UE71-PH730</t>
  </si>
  <si>
    <t>ST-MFA-M2-EN-S3-PH7100</t>
  </si>
  <si>
    <t>ST-MFA-M2-EN-S3-PH7101</t>
  </si>
  <si>
    <t>ST-MFA-M2-EN-S3-UE72-PH730</t>
  </si>
  <si>
    <t>ST-MFA-M2-EN-S3-PH7200</t>
  </si>
  <si>
    <t>ST-MFA-M2-EN-S3-UE8-PH830</t>
  </si>
  <si>
    <t>ST-MFA-M2-EN-S3-UE8-1-PH831</t>
  </si>
  <si>
    <t>ST-MFA-M2-EN-S3-PH8310</t>
  </si>
  <si>
    <t>ST-MFA-M2-EN-S3-PH8311</t>
  </si>
  <si>
    <t>ST-MFA-M2-EN-S3-UE8-2-PH832</t>
  </si>
  <si>
    <t>ST-MFA-M2-EN-S3-PH8320</t>
  </si>
  <si>
    <t>ST-MFA-M2-EN-S3-PH8321</t>
  </si>
  <si>
    <t>ST-MFA-M2-EN-S3-UE3-PH330</t>
  </si>
  <si>
    <t>ST-MFA-M1-S2-ECY-SCIENC-3300</t>
  </si>
  <si>
    <t>ST-MFA-M2-EN-S4-UE9-PH940</t>
  </si>
  <si>
    <t>ST-MFA-M2-EN-S4-PH9400</t>
  </si>
  <si>
    <t>ST-MFA-M1-IN-S1-SEM1</t>
  </si>
  <si>
    <t>ST-MFA-M1-IN-S1-UE1-IN110</t>
  </si>
  <si>
    <t>ST-MFA-M1-IN-S1-EC-IN1100</t>
  </si>
  <si>
    <t>ST-MFA-M1-IN-S1-UE2-IN120</t>
  </si>
  <si>
    <t>ST-MFA-M1-IN-S1-UE2-1-IN121</t>
  </si>
  <si>
    <t>ST-MFA-M1-IN-S1-EC-IN1210</t>
  </si>
  <si>
    <t>ST-MFA-M1-IN-S1-ECY-IN1211</t>
  </si>
  <si>
    <t>ST-MFA-M1-IN-S1-UE2-2-IN122</t>
  </si>
  <si>
    <t>ST-MFA-M1-IN-S1-EC-IN1200</t>
  </si>
  <si>
    <t>ST-MFA-M1-IN-S1-EC-IN1201</t>
  </si>
  <si>
    <t>ST-MFA-M1-IN-S1-UE3-IN130</t>
  </si>
  <si>
    <t>ST-MFA-M1-IN-S1-UE3-1-IN130</t>
  </si>
  <si>
    <t>ST-MFA-M1-IN-S1-IN1300</t>
  </si>
  <si>
    <t>ST-MFA-M1-IN-S1-ECY-IN1301</t>
  </si>
  <si>
    <t>ST-MFA-M1-IN-S1-IN1302</t>
  </si>
  <si>
    <t>ST-MFA-M1-IN-S1-UE4-IN140</t>
  </si>
  <si>
    <t>ST-MFA-M1-IN-S1-ECIN1400</t>
  </si>
  <si>
    <t>ST-MFA-M1-IN-S2-UE5-IN250</t>
  </si>
  <si>
    <t>ST-MFA-M1-IN-S2-UE5-1-IN250</t>
  </si>
  <si>
    <t>ST-MFA-M1-IN-S2-ECY-IN2500</t>
  </si>
  <si>
    <t>ST-MFA-M1-IN-S2-EC-IN2501</t>
  </si>
  <si>
    <t>ST-MFA-M1-IN-S2-EC-IN2502</t>
  </si>
  <si>
    <t>ST-MFA-M1-IN-S2-UE6-IN260</t>
  </si>
  <si>
    <t>ST-MFA-M1-IN-S2-UE6-1-IN260</t>
  </si>
  <si>
    <t>ST-MFA-M1-IN-S2-EC-IN2600</t>
  </si>
  <si>
    <t>ST-MFA-M1-IN-S2-EC-IN2601</t>
  </si>
  <si>
    <t>ST-MFA-M1-IN-S2-UE7-IN270</t>
  </si>
  <si>
    <t>ST-MFA-M1-IN-S2-UE7-1-IN270</t>
  </si>
  <si>
    <t>ST-MFA-M1-IN-S2-EC-IN2700</t>
  </si>
  <si>
    <t>ST-MFA-M1-IN-S2-ECY-IN2701</t>
  </si>
  <si>
    <t>ST-MFA-M1-IN-S2-UE8-IN280</t>
  </si>
  <si>
    <t>ST-MFA-M1-IN-S2-UE8-1-IN280</t>
  </si>
  <si>
    <t>ST-MFA-M1-IN-S2-EC-IN2800</t>
  </si>
  <si>
    <t>ST-MFA-M1-IN-S2-EC-IN2801</t>
  </si>
  <si>
    <t>ST-MFA-M1-IN-S2-UE9-IN290</t>
  </si>
  <si>
    <t>ST-MFA-M1-IN-S2-EC-IN2900</t>
  </si>
  <si>
    <t>ST-MFA-M2-IN-S3-UE1-IN310</t>
  </si>
  <si>
    <t>ST-MFA-M2-IN-S3-UE1-1-IN310</t>
  </si>
  <si>
    <t>ST-MFA-M2-IN-S3-ECY-IN3100</t>
  </si>
  <si>
    <t>ST-MFA-M2-IN-S3-EC-IN3101</t>
  </si>
  <si>
    <t>ST-MFA-M2-IN-S3-UE2-IN320</t>
  </si>
  <si>
    <t>ST-MFA-M2-IN-S3-UE2-1-IN320</t>
  </si>
  <si>
    <t>ST-MFA-M2-IN-S3-EC-IN3200</t>
  </si>
  <si>
    <t>ST-MFA-M2-IN-S3-EC-IN3201</t>
  </si>
  <si>
    <t>ST-MFA-M2-IN-S3-UE6-IN360</t>
  </si>
  <si>
    <t>ST-MFA-M2-IN-S3-UE6-1-IN360</t>
  </si>
  <si>
    <t>ST-MFA-M2-IN-S3-ECY-IN3600</t>
  </si>
  <si>
    <t>ST-MFA-M2-IN-S3-EC-IN3601</t>
  </si>
  <si>
    <t>ST-MFA-M2-IN-S3-ECY-IN3602</t>
  </si>
  <si>
    <t>ST-MFA-M2-IN-S3-UE4-IN340</t>
  </si>
  <si>
    <t>ST-MFA-M2-IN-S3-UE4-1-IN340</t>
  </si>
  <si>
    <t>ST-MFA-M2-IN-S3-EC-IN3400</t>
  </si>
  <si>
    <t>ST-MFA-M2-IN-S3-EC-IN3401</t>
  </si>
  <si>
    <t>ST-MFA-M2-IN-S3-EC-IN3402</t>
  </si>
  <si>
    <t>ST-MFA-M2-IN-S3-UE10-IN31000</t>
  </si>
  <si>
    <t>ST-MFA-M2-IN-S3-UE10-1-IN31000</t>
  </si>
  <si>
    <t>ST-MFA-M2-IN-S4-UE4-IN440</t>
  </si>
  <si>
    <t>ST-MFA-M2-IN-S4-UE4-1-IN441</t>
  </si>
  <si>
    <t>ST-MFA-M2-IN-S4-IN4400</t>
  </si>
  <si>
    <t>ST-MFA-M2-IN-S4-IN4401</t>
  </si>
  <si>
    <t>ST-MFA-M2-IN-S4-IN4402</t>
  </si>
  <si>
    <t>ST-MFA-M2-IN-S4-UE4-2-IN442</t>
  </si>
  <si>
    <t>ST-MFA-M2-IN-S4-UE7-IN470</t>
  </si>
  <si>
    <t>ST-MFA-M2-IN-S4-UE7-1-IN470</t>
  </si>
  <si>
    <t>ST-MFA-M2-IN-S4-ECY-IN4700</t>
  </si>
  <si>
    <t>ST-MFA-M2-IN-S4-IN4701</t>
  </si>
  <si>
    <t>ST-MFA-M2-IN-S4-IN4702</t>
  </si>
  <si>
    <t>ST-MFA-M1-MA-S1-UE1-MA110</t>
  </si>
  <si>
    <t>ST-MFA-M1-IN-S1-ECY-IN1100</t>
  </si>
  <si>
    <t>ST-MFA-M1-MA-S1-UE2-MA120</t>
  </si>
  <si>
    <t>ST-MFA-M1-MA-S1-UE2-1-MA121</t>
  </si>
  <si>
    <t>ST-MFA-M1-MA-S1-UE3-MA130</t>
  </si>
  <si>
    <t>ST-MFA-M1-MA-S1-UE3-1-MA131</t>
  </si>
  <si>
    <t>ST-MFA-M1-MA-S1-ECY-MA1310</t>
  </si>
  <si>
    <t>ST-MFA-M1-MA-S1-ECY-MA1311</t>
  </si>
  <si>
    <t>ST-MFA-M1-MA-S2-UE4-MA141</t>
  </si>
  <si>
    <t>ST-MFA-M1-MA-S1-UE4-1-MA141</t>
  </si>
  <si>
    <t>ST-MFA-M1-MA-S1-ECY-MA1410</t>
  </si>
  <si>
    <t>ST-MFA-M1-MA-S1-ECY-MA1411</t>
  </si>
  <si>
    <t>ST-MFA-M1-MA-S2-UE1-MA210</t>
  </si>
  <si>
    <t>ST-MFA-M1-MA-S2-UE1-1-MA210</t>
  </si>
  <si>
    <t>ST-MFA-M1-MA-S2-EC-MA2100</t>
  </si>
  <si>
    <t>ST-MFA-M1-MA-S2-UE5-MA250</t>
  </si>
  <si>
    <t>ST-MFA-M1-MA-S2-MA2500</t>
  </si>
  <si>
    <t>ST-MFA-M1-MA-S2-UE3-MA230</t>
  </si>
  <si>
    <t>ST-MFA-M1-MA-S2-UE23-1-MA231</t>
  </si>
  <si>
    <t>ST-MFA-M1-MA-S2-MA2310</t>
  </si>
  <si>
    <t>ST-MFA-M1-MA-S2-MA2311</t>
  </si>
  <si>
    <t>ST-MFA-M1-MA-S2-UE4-MA241</t>
  </si>
  <si>
    <t>ST-MFA-M1-MA-S2-MA2410</t>
  </si>
  <si>
    <t>ST-MFA-M2-MA-S3-UE1-MA310</t>
  </si>
  <si>
    <t>ST-MFA-M1-MA-S3-UE4-MA351</t>
  </si>
  <si>
    <t>ST-MFA-M1-MA-S3-UE36-1-MA360</t>
  </si>
  <si>
    <t>ST-MFA-M1-MA-S3-MA3600</t>
  </si>
  <si>
    <t>ST-MFA-M1-MA-S3-MA3601</t>
  </si>
  <si>
    <t>ST-MFA-M2-MA-S3-UE4-MA360</t>
  </si>
  <si>
    <t>ST-MFA-M2-MA-S3-UE37-1-MA360</t>
  </si>
  <si>
    <t>ST-MFA-M2-MA-S3-MA3700</t>
  </si>
  <si>
    <t>ST-MFA-M2-MA-S3-MA3701</t>
  </si>
  <si>
    <t>ST-MFA-M2-MA-S3-UE5-MA350</t>
  </si>
  <si>
    <t>ST-MFA-M1-MA-S3-UE35-1-MA350</t>
  </si>
  <si>
    <t>ST-MFA-M2-IN-S3-ECY-IN36000</t>
  </si>
  <si>
    <t>ST-MFA-M1-MA-S3-MA3500</t>
  </si>
  <si>
    <t>ST-MFA-M2-MA-S4-UE4-MA460</t>
  </si>
  <si>
    <t>ST-MFA-M2-MA-S4-MA4600</t>
  </si>
  <si>
    <t>ST-MFA-M2-MA-S4-MA4601</t>
  </si>
  <si>
    <t>ST-MFA-M2-MA-S4-UE5-MA450</t>
  </si>
  <si>
    <t>ST-MFA-M2-MA-S4-UE45-1-MA450</t>
  </si>
  <si>
    <t>ST-MFA-M2-MA-S4-MA4500</t>
  </si>
  <si>
    <t>ST-MFA-M2-MA-S4-MA4501</t>
  </si>
  <si>
    <t>ST-MFA-M2-MA-S4-MA4502</t>
  </si>
  <si>
    <t>ST-MFA-M1-ST-S1-UE1-ST110</t>
  </si>
  <si>
    <t>ST-MFA-M1-ST-S1-ST1100</t>
  </si>
  <si>
    <t>ST-MFA-M1-ST-S1-ST1101</t>
  </si>
  <si>
    <t>ST-MFA-M1-ST-S1-ST1102</t>
  </si>
  <si>
    <t>ST-MFA-M1-ST-S1-UE2-ST120</t>
  </si>
  <si>
    <t>ST-MFA-M1-ST-S1-ST1200</t>
  </si>
  <si>
    <t>ST-MFA-M1-ST-S1-UE3-ST130</t>
  </si>
  <si>
    <t>ST-MFA-M1-ST-S1-ST1300</t>
  </si>
  <si>
    <t>ST-MFA-M1-ST-S1-ST1301</t>
  </si>
  <si>
    <t>ST-MFA-M1-ST-S1-UE4-ST140</t>
  </si>
  <si>
    <t>ST-MFA-M1-ST-S1-ST1400</t>
  </si>
  <si>
    <t>ST-MFA-M1-ST-S1-UE5-ST150</t>
  </si>
  <si>
    <t>ST-MFA-M1-ST-S1-ST1500</t>
  </si>
  <si>
    <t>ST-MFA-M1-ST-S2-UE1-ST210</t>
  </si>
  <si>
    <t>ST-MFA-M1-ST-S2-ST2100</t>
  </si>
  <si>
    <t>ST-MFA-M1-ST-S2-UE2-ST220</t>
  </si>
  <si>
    <t>ST-MFA-M1-ST-S2-ST2200</t>
  </si>
  <si>
    <t>ST-MFA-M1-ST-S2-UE4-ST230</t>
  </si>
  <si>
    <t>ST-MFA-M1-ST-S2-ST2300</t>
  </si>
  <si>
    <t>ST-MFA-M1-ST-S2-UE4-ST240</t>
  </si>
  <si>
    <t>ST-MFA-M1-ST-S2-ST2400</t>
  </si>
  <si>
    <t>ST-MFA-M1-ST-S2-ST-GT</t>
  </si>
  <si>
    <t>ST-MFA-M1-ST-S2-UE5-GT-ST250</t>
  </si>
  <si>
    <t>ST-MFA-M1-ST-S2-STGT2500</t>
  </si>
  <si>
    <t>ST-MFA-M1-ST-S2-UE4-GT-ST240</t>
  </si>
  <si>
    <t>ST-MFA-M1-ST-S2-STGT2400</t>
  </si>
  <si>
    <t>ST-MFA-M1-ST-S2-UE6-GT-ST260</t>
  </si>
  <si>
    <t>ST-MFA-M1-ST-S2-STGT2600</t>
  </si>
  <si>
    <t>ST-MFA-M1-ST-S2-ST-AC</t>
  </si>
  <si>
    <t>ST-MFA-M1-ST-S2-UE5-AC-ST250</t>
  </si>
  <si>
    <t>ST-MFA-M1-ST-S2-STAC2500</t>
  </si>
  <si>
    <t>ST-MFA-M1-ST-S2-UE4-AC-ST240</t>
  </si>
  <si>
    <t>ST-MFA-M1-ST-S2-STAC2400</t>
  </si>
  <si>
    <t>ST-MFA-M1-ST-S2-UE6-AC-ST260</t>
  </si>
  <si>
    <t>ST-MFA-M1-ST-S2-STAC2600</t>
  </si>
  <si>
    <t>ST-MFA-M2-ST-S3-ST-GT</t>
  </si>
  <si>
    <t>ST-MFA-M2-ST-S3-UE1-ST310</t>
  </si>
  <si>
    <t>ST-MFA-M2-ST-S3-STGT3100</t>
  </si>
  <si>
    <t>ST-MFA-M2-ST-S3-UE3-ST-GT330</t>
  </si>
  <si>
    <t>ST-MFA-M2-ST-S3-STGT3300</t>
  </si>
  <si>
    <t>ST-MFA-M2-ST-S3-STGT3400</t>
  </si>
  <si>
    <t>ST-MFA-M2-ST-S3-STGT3500</t>
  </si>
  <si>
    <t>ST-MFA-M2-ST-S3-STGT3501</t>
  </si>
  <si>
    <t>ST-MFA-M2-ST-S3-ECYST3502</t>
  </si>
  <si>
    <t>ST-MFA-M1-ST-S2-UE6-GT-ST360</t>
  </si>
  <si>
    <t>ST-MFA-M2-ST-S3-STGT3600</t>
  </si>
  <si>
    <t>ST-MFA-M2-ST-S3-STGT3601</t>
  </si>
  <si>
    <t>ST-MFA-M1-ST-S2-UE7-GT-ST370</t>
  </si>
  <si>
    <t>ST-MFA-M2-ST-S3-ST-AC</t>
  </si>
  <si>
    <t>ST-MFA-M2-ST-S3-UE5-AC-ST350</t>
  </si>
  <si>
    <t>ST-MFA-M1-ST-S2-UE6-AC-ST360</t>
  </si>
  <si>
    <t>Météo et dynamique de l'atmosphère (MDA)</t>
  </si>
  <si>
    <t>Réseaux de mesures (RESO)</t>
  </si>
  <si>
    <t>Méthodes numériques et modélisation de l'atmosphère (MnM)</t>
  </si>
  <si>
    <t>ST-MFA-M1-ST-S2-UE7-AC-ST370</t>
  </si>
  <si>
    <t>Chimie de l'atmosph-ère (CHAT)</t>
  </si>
  <si>
    <t>Observations et instrumentations</t>
  </si>
  <si>
    <t>ST-MFA-M2-ST-S3-STAC-3600</t>
  </si>
  <si>
    <t>ST-MFA-M2-ST-S3-STAC-3500</t>
  </si>
  <si>
    <t>ST-MFA-M2-ST-S3-STAC-3601</t>
  </si>
  <si>
    <t>ST-MFA-M2-ST-S3-STAC-3602</t>
  </si>
  <si>
    <t>ST-MFA-M2-ST-S3-STAC-3700</t>
  </si>
  <si>
    <t>ST-MFA-M2-ST-S3-STAC-3701</t>
  </si>
  <si>
    <t>ST-MFA-M1-ST-S3-UE4-ST-GT340</t>
  </si>
  <si>
    <t>ST-MFA-M1-ST-S3-UE5-GT-ST350</t>
  </si>
  <si>
    <t>ST-MFA-M2-ST-S4-UE4-ST440</t>
  </si>
  <si>
    <t>ST-MFA-M2-ST-S3-STGT-3700</t>
  </si>
  <si>
    <t>ST-MFA-M2-ST-S3-STGT-3701</t>
  </si>
  <si>
    <t>ST-MFA-M2-ST-S3-ECYST-3501</t>
  </si>
  <si>
    <t>ST-MFA-M2-ST-S4-STGT-AC-4400</t>
  </si>
  <si>
    <t>1*</t>
  </si>
  <si>
    <t>(2)(4)</t>
  </si>
  <si>
    <t>Réseaux de communication pour l'énergie</t>
  </si>
  <si>
    <t>report notes session 1</t>
  </si>
  <si>
    <t>(1)(1)</t>
  </si>
  <si>
    <t>S4SV120</t>
  </si>
  <si>
    <t>S5SV324</t>
  </si>
  <si>
    <t>S4ET120</t>
  </si>
  <si>
    <t>S4SV124</t>
  </si>
  <si>
    <t>S4SV123</t>
  </si>
  <si>
    <t>S4SV121</t>
  </si>
  <si>
    <t>S4SV122</t>
  </si>
  <si>
    <t>S4ET220</t>
  </si>
  <si>
    <t>S4SV223</t>
  </si>
  <si>
    <t>S4SV220</t>
  </si>
  <si>
    <t>S4SV222</t>
  </si>
  <si>
    <t>S4SV221</t>
  </si>
  <si>
    <t>S5ET320</t>
  </si>
  <si>
    <t>S5SV322</t>
  </si>
  <si>
    <t>S5SV323</t>
  </si>
  <si>
    <t>S5SV321</t>
  </si>
  <si>
    <t>S5SV320</t>
  </si>
  <si>
    <t>S5SV420</t>
  </si>
  <si>
    <t>2h</t>
  </si>
  <si>
    <t>1,5*</t>
  </si>
  <si>
    <t>1h30</t>
  </si>
  <si>
    <t>2*</t>
  </si>
  <si>
    <t>3h</t>
  </si>
  <si>
    <t>(7)(7)</t>
  </si>
  <si>
    <t>(3)(3)</t>
  </si>
  <si>
    <t>(2)(2)</t>
  </si>
  <si>
    <t>(1,5)(3)</t>
  </si>
  <si>
    <t>(2)(3)</t>
  </si>
  <si>
    <t>(4)(6)</t>
  </si>
  <si>
    <t>(4)(4)</t>
  </si>
  <si>
    <t>rendu rapport</t>
  </si>
  <si>
    <t>(2,5)(4)</t>
  </si>
  <si>
    <t>(3)(5)</t>
  </si>
  <si>
    <t>(5)(5)</t>
  </si>
  <si>
    <t>Informatique quantique</t>
  </si>
  <si>
    <t>(6)(6)</t>
  </si>
  <si>
    <t>7*</t>
  </si>
  <si>
    <t>4*</t>
  </si>
  <si>
    <t>11*</t>
  </si>
  <si>
    <t>22 ECTS AU CHOIX</t>
  </si>
  <si>
    <t>pas de seconde chance</t>
  </si>
  <si>
    <t>Contrôle Continu Intégral - Nature de l'épreuve</t>
  </si>
  <si>
    <t>Pas de seconde chance</t>
  </si>
  <si>
    <t>Seconde chance - Régime Général et Régime Spécial</t>
  </si>
  <si>
    <t>Ecrit 3</t>
  </si>
  <si>
    <t>2,5*</t>
  </si>
  <si>
    <t>Ecrit 4</t>
  </si>
  <si>
    <t>Ecrit 5</t>
  </si>
  <si>
    <t>TP3</t>
  </si>
  <si>
    <t>(7,5)(7,5)</t>
  </si>
  <si>
    <t>(2,5)(2,5)</t>
  </si>
  <si>
    <t>6*</t>
  </si>
  <si>
    <t>45mn</t>
  </si>
  <si>
    <t>(1,5)(1,5)</t>
  </si>
  <si>
    <t>Report notes session 1</t>
  </si>
  <si>
    <t>S4ET123</t>
  </si>
  <si>
    <t>S4IN1201</t>
  </si>
  <si>
    <t>S4IN1211</t>
  </si>
  <si>
    <t>S4IN1212</t>
  </si>
  <si>
    <t>S4IN124,S4IN125</t>
  </si>
  <si>
    <t>Equivalences OF 2020-2025 / S4IN1</t>
  </si>
  <si>
    <t>S4IN122</t>
  </si>
  <si>
    <t>Equivalences OF 2020-2025/S4IN2</t>
  </si>
  <si>
    <t>S4IN2201</t>
  </si>
  <si>
    <t>S4IN1202</t>
  </si>
  <si>
    <t>S4IN2212</t>
  </si>
  <si>
    <t>S4IN2211</t>
  </si>
  <si>
    <t>S4IN223</t>
  </si>
  <si>
    <t>UE 5-1 - Communication scientifique et technique</t>
  </si>
  <si>
    <t>UE 8-1 - Sécurité informatique à l'Ere Quantique</t>
  </si>
  <si>
    <t>S4IN3232</t>
  </si>
  <si>
    <t>S4IN224-S4IN225</t>
  </si>
  <si>
    <t>S5IN3201</t>
  </si>
  <si>
    <t>S4IN2202</t>
  </si>
  <si>
    <t>S5IN3212</t>
  </si>
  <si>
    <t>S5IN3211</t>
  </si>
  <si>
    <t>S5IN3231</t>
  </si>
  <si>
    <t>S5IN3222</t>
  </si>
  <si>
    <t>S5IN3223</t>
  </si>
  <si>
    <t>S5IN3233</t>
  </si>
  <si>
    <t>S5IN324-S5IN325</t>
  </si>
  <si>
    <t>S5IN3202</t>
  </si>
  <si>
    <t>S5IN4202</t>
  </si>
  <si>
    <t>S4IN123</t>
  </si>
  <si>
    <t xml:space="preserve">S5IN420 </t>
  </si>
  <si>
    <t>S5IN4201</t>
  </si>
  <si>
    <t>S4MA122</t>
  </si>
  <si>
    <t>S4MA121</t>
  </si>
  <si>
    <t>S4MA123</t>
  </si>
  <si>
    <t>S4MA120</t>
  </si>
  <si>
    <t>S4ET124</t>
  </si>
  <si>
    <t>S4MA224</t>
  </si>
  <si>
    <t>S4MA221</t>
  </si>
  <si>
    <t>S4MA222</t>
  </si>
  <si>
    <t>S4MA223</t>
  </si>
  <si>
    <t>S4MA220</t>
  </si>
  <si>
    <t>S5MA320</t>
  </si>
  <si>
    <t>S5MA321</t>
  </si>
  <si>
    <t>S5MA323</t>
  </si>
  <si>
    <t>S5MA420</t>
  </si>
  <si>
    <t>S5MA324</t>
  </si>
  <si>
    <t>S5MA421</t>
  </si>
  <si>
    <t>S5MA422</t>
  </si>
  <si>
    <t>S5MA423</t>
  </si>
  <si>
    <t>3,5*</t>
  </si>
  <si>
    <t>0,75*</t>
  </si>
  <si>
    <t>1h</t>
  </si>
  <si>
    <t>(3,5)(3,5)</t>
  </si>
  <si>
    <t>(0,75)(0,75)</t>
  </si>
  <si>
    <t>18*</t>
  </si>
  <si>
    <t>12*</t>
  </si>
  <si>
    <t>DEPLOIEMENT A LA RENTREE 2027-2028</t>
  </si>
  <si>
    <t>S4ET121</t>
  </si>
  <si>
    <t>S4SV1201</t>
  </si>
  <si>
    <t>S4CH120</t>
  </si>
  <si>
    <t>S4CH121</t>
  </si>
  <si>
    <t>S4CH122</t>
  </si>
  <si>
    <t>S4CH223</t>
  </si>
  <si>
    <t>S4CH224</t>
  </si>
  <si>
    <t>S4CH225</t>
  </si>
  <si>
    <t>S4CH220</t>
  </si>
  <si>
    <t>S4CH221</t>
  </si>
  <si>
    <t>S4CH222</t>
  </si>
  <si>
    <t>S5ET321</t>
  </si>
  <si>
    <t>S5CH320</t>
  </si>
  <si>
    <t>S5CH321</t>
  </si>
  <si>
    <t>S5CH323</t>
  </si>
  <si>
    <t>S5CH420</t>
  </si>
  <si>
    <t>*note conservée en session de seconde chance</t>
  </si>
  <si>
    <t>rapport</t>
  </si>
  <si>
    <t>1H30</t>
  </si>
  <si>
    <t>(3)(6)</t>
  </si>
  <si>
    <t>3*</t>
  </si>
  <si>
    <t>50mn</t>
  </si>
  <si>
    <t>S4ST127</t>
  </si>
  <si>
    <t>S4ST122</t>
  </si>
  <si>
    <t>S4ST123</t>
  </si>
  <si>
    <t>S4ST124</t>
  </si>
  <si>
    <t>S4ET125</t>
  </si>
  <si>
    <t>S4ST126</t>
  </si>
  <si>
    <t>S4ST125</t>
  </si>
  <si>
    <t>S4ST227</t>
  </si>
  <si>
    <t>S4ST223</t>
  </si>
  <si>
    <t>S4ST121</t>
  </si>
  <si>
    <t>S4ST225</t>
  </si>
  <si>
    <t>S4ST224</t>
  </si>
  <si>
    <t>S4ST228</t>
  </si>
  <si>
    <t>S4ST222</t>
  </si>
  <si>
    <t>S4ST226</t>
  </si>
  <si>
    <t>S4ST231</t>
  </si>
  <si>
    <t>S4ST229</t>
  </si>
  <si>
    <t>S4ST230</t>
  </si>
  <si>
    <t>S5ST322</t>
  </si>
  <si>
    <t>S5ST327</t>
  </si>
  <si>
    <t>S5ST323</t>
  </si>
  <si>
    <t>S5ST328</t>
  </si>
  <si>
    <t>S5ST329</t>
  </si>
  <si>
    <t>S5ST330</t>
  </si>
  <si>
    <t>S5ST324</t>
  </si>
  <si>
    <t>S5ST334</t>
  </si>
  <si>
    <t>S5ST325</t>
  </si>
  <si>
    <t>S5ST335</t>
  </si>
  <si>
    <t>S5ST321</t>
  </si>
  <si>
    <t>S5ST333</t>
  </si>
  <si>
    <t>S5ST331</t>
  </si>
  <si>
    <t>S5ST336</t>
  </si>
  <si>
    <t>S3ST332</t>
  </si>
  <si>
    <t>S5ST420</t>
  </si>
  <si>
    <t>Report notes session 1 seconde intégrée</t>
  </si>
  <si>
    <t>RNCP 39278 Master mathématiques</t>
  </si>
  <si>
    <t>Modalité d'évaluation  de l'enseignement  et nature de l'épreuve</t>
  </si>
  <si>
    <t>S4PH121</t>
  </si>
  <si>
    <t>S4PH122</t>
  </si>
  <si>
    <t>S4PH123</t>
  </si>
  <si>
    <t>S4PH125</t>
  </si>
  <si>
    <t>S4PH124</t>
  </si>
  <si>
    <t>S4PH126</t>
  </si>
  <si>
    <t>S4PH120</t>
  </si>
  <si>
    <t>S4ET122</t>
  </si>
  <si>
    <t>S4PH220</t>
  </si>
  <si>
    <t>S4PH221</t>
  </si>
  <si>
    <t>S4PH222</t>
  </si>
  <si>
    <t>S4PH223</t>
  </si>
  <si>
    <t>S4PH224</t>
  </si>
  <si>
    <t>S4PH225</t>
  </si>
  <si>
    <t>S4PH226</t>
  </si>
  <si>
    <t>S4PH227</t>
  </si>
  <si>
    <t>S5PH320</t>
  </si>
  <si>
    <t>S5PH321</t>
  </si>
  <si>
    <t>S5PH326</t>
  </si>
  <si>
    <t>S5PH324</t>
  </si>
  <si>
    <t>S5PH322</t>
  </si>
  <si>
    <t>S5PH323</t>
  </si>
  <si>
    <t>S5PH325</t>
  </si>
  <si>
    <t>S5ET322</t>
  </si>
  <si>
    <t>S5PH420</t>
  </si>
  <si>
    <t>Anglais 1-universitaire et pré-professionnel</t>
  </si>
  <si>
    <t>RNCP 39278 Master Informatique</t>
  </si>
  <si>
    <t>M1  Energie</t>
  </si>
  <si>
    <t>M1  Informatique</t>
  </si>
  <si>
    <t>M1  Mathématiques</t>
  </si>
  <si>
    <t>M2  Mathématiques</t>
  </si>
  <si>
    <t>M2  Informatique</t>
  </si>
  <si>
    <t>M2  Energie</t>
  </si>
  <si>
    <t>Master EA(FDE) = 20h HETD pour FST et 13h HETD FST</t>
  </si>
  <si>
    <t>Master EA(FDE) = 16,5h HETD pour FST et 16,5h HETD 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</si>
</sst>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0"/>
      <color rgb="FF000000"/>
      <name val="Arial"/>
      <scheme val="minor"/>
    </font>
    <font>
      <sz val="10"/>
      <color rgb="FFFF0000"/>
      <name val="Calibri"/>
      <family val="2"/>
    </font>
    <font>
      <sz val="10"/>
      <color rgb="FFFF0000"/>
      <name val="Times New Roman"/>
      <family val="1"/>
    </font>
    <font>
      <b/>
      <sz val="10"/>
      <color rgb="FFFF0000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  <scheme val="minor"/>
    </font>
    <font>
      <sz val="9"/>
      <color rgb="FFFF0000"/>
      <name val="Calibri"/>
      <family val="2"/>
    </font>
    <font>
      <sz val="8"/>
      <name val="Arial"/>
      <family val="2"/>
      <scheme val="minor"/>
    </font>
    <font>
      <sz val="9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000000"/>
      <name val="Calibri"/>
      <family val="2"/>
    </font>
    <font>
      <b/>
      <sz val="9"/>
      <color rgb="FFFF0000"/>
      <name val="Calibri"/>
      <family val="2"/>
    </font>
    <font>
      <sz val="8"/>
      <name val="Arial"/>
      <family val="2"/>
      <scheme val="minor"/>
    </font>
    <font>
      <u/>
      <sz val="9"/>
      <color rgb="FF1155CC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  <scheme val="minor"/>
    </font>
    <font>
      <sz val="9"/>
      <name val="Arial"/>
      <family val="2"/>
    </font>
    <font>
      <b/>
      <sz val="14"/>
      <color rgb="FFFF0000"/>
      <name val="Calibri"/>
      <family val="2"/>
    </font>
    <font>
      <sz val="8"/>
      <color rgb="FF000000"/>
      <name val="Calibri"/>
      <family val="2"/>
    </font>
    <font>
      <u/>
      <sz val="9"/>
      <color rgb="FF0000FF"/>
      <name val="Calibri"/>
      <family val="2"/>
    </font>
    <font>
      <b/>
      <sz val="8"/>
      <color theme="1"/>
      <name val="Calibri"/>
      <family val="2"/>
    </font>
    <font>
      <sz val="10"/>
      <color rgb="FF1155CC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548DD4"/>
        <bgColor rgb="FF548DD4"/>
      </patternFill>
    </fill>
    <fill>
      <patternFill patternType="solid">
        <fgColor rgb="FFF3F3F3"/>
        <bgColor rgb="FFF3F3F3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3F3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3">
    <xf numFmtId="0" fontId="0" fillId="0" borderId="0" xfId="0" applyFont="1" applyAlignment="1">
      <alignment horizontal="left" vertical="top"/>
    </xf>
    <xf numFmtId="0" fontId="1" fillId="0" borderId="9" xfId="0" applyFont="1" applyBorder="1" applyAlignment="1">
      <alignment horizontal="right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 vertical="top" shrinkToFit="1"/>
    </xf>
    <xf numFmtId="1" fontId="1" fillId="0" borderId="9" xfId="0" applyNumberFormat="1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shrinkToFit="1"/>
    </xf>
    <xf numFmtId="2" fontId="7" fillId="0" borderId="7" xfId="0" applyNumberFormat="1" applyFont="1" applyBorder="1" applyAlignment="1">
      <alignment horizontal="center" vertical="center" wrapText="1" shrinkToFit="1"/>
    </xf>
    <xf numFmtId="2" fontId="6" fillId="0" borderId="7" xfId="0" applyNumberFormat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3" fillId="3" borderId="7" xfId="0" applyFont="1" applyFill="1" applyBorder="1" applyAlignment="1">
      <alignment horizontal="left" vertical="top" wrapText="1"/>
    </xf>
    <xf numFmtId="1" fontId="14" fillId="3" borderId="7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7" fillId="0" borderId="7" xfId="0" applyFont="1" applyBorder="1" applyAlignment="1">
      <alignment horizontal="center" vertical="center" wrapText="1"/>
    </xf>
    <xf numFmtId="0" fontId="15" fillId="0" borderId="10" xfId="0" applyFont="1" applyBorder="1"/>
    <xf numFmtId="0" fontId="15" fillId="0" borderId="11" xfId="0" applyFont="1" applyBorder="1"/>
    <xf numFmtId="0" fontId="16" fillId="0" borderId="11" xfId="0" applyFont="1" applyBorder="1"/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7" fillId="0" borderId="1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5" borderId="25" xfId="0" applyFont="1" applyFill="1" applyBorder="1" applyAlignment="1">
      <alignment horizontal="center"/>
    </xf>
    <xf numFmtId="0" fontId="17" fillId="5" borderId="26" xfId="0" applyFont="1" applyFill="1" applyBorder="1" applyAlignment="1">
      <alignment horizontal="center"/>
    </xf>
    <xf numFmtId="0" fontId="17" fillId="5" borderId="27" xfId="0" applyFont="1" applyFill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9" fillId="6" borderId="18" xfId="0" applyFont="1" applyFill="1" applyBorder="1"/>
    <xf numFmtId="0" fontId="19" fillId="6" borderId="9" xfId="0" applyFont="1" applyFill="1" applyBorder="1"/>
    <xf numFmtId="0" fontId="19" fillId="6" borderId="19" xfId="0" applyFont="1" applyFill="1" applyBorder="1"/>
    <xf numFmtId="0" fontId="18" fillId="6" borderId="18" xfId="0" applyFont="1" applyFill="1" applyBorder="1"/>
    <xf numFmtId="0" fontId="18" fillId="6" borderId="9" xfId="0" applyFont="1" applyFill="1" applyBorder="1"/>
    <xf numFmtId="0" fontId="18" fillId="6" borderId="19" xfId="0" applyFont="1" applyFill="1" applyBorder="1"/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1" fontId="14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" fontId="14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right" vertical="top" wrapText="1"/>
    </xf>
    <xf numFmtId="1" fontId="14" fillId="0" borderId="9" xfId="0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right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 wrapText="1"/>
    </xf>
    <xf numFmtId="2" fontId="7" fillId="0" borderId="5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wrapText="1" shrinkToFit="1"/>
    </xf>
    <xf numFmtId="2" fontId="6" fillId="0" borderId="5" xfId="0" applyNumberFormat="1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2" fillId="0" borderId="6" xfId="0" applyFont="1" applyBorder="1" applyAlignment="1">
      <alignment vertical="top"/>
    </xf>
    <xf numFmtId="0" fontId="17" fillId="0" borderId="7" xfId="0" applyFont="1" applyBorder="1" applyAlignment="1">
      <alignment horizontal="right" vertical="top" wrapText="1"/>
    </xf>
    <xf numFmtId="0" fontId="13" fillId="0" borderId="7" xfId="0" applyFont="1" applyBorder="1" applyAlignment="1">
      <alignment horizontal="right" vertical="top" wrapText="1"/>
    </xf>
    <xf numFmtId="0" fontId="17" fillId="8" borderId="7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1" fontId="19" fillId="8" borderId="7" xfId="0" applyNumberFormat="1" applyFont="1" applyFill="1" applyBorder="1" applyAlignment="1">
      <alignment horizontal="center" vertical="center" shrinkToFit="1"/>
    </xf>
    <xf numFmtId="1" fontId="19" fillId="0" borderId="7" xfId="0" applyNumberFormat="1" applyFont="1" applyBorder="1" applyAlignment="1">
      <alignment horizontal="center" vertical="center" shrinkToFit="1"/>
    </xf>
    <xf numFmtId="164" fontId="19" fillId="0" borderId="7" xfId="0" applyNumberFormat="1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top"/>
    </xf>
    <xf numFmtId="1" fontId="19" fillId="0" borderId="1" xfId="0" applyNumberFormat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left" vertical="top"/>
    </xf>
    <xf numFmtId="0" fontId="21" fillId="0" borderId="9" xfId="0" applyFont="1" applyFill="1" applyBorder="1" applyAlignment="1">
      <alignment horizontal="right" vertical="top" wrapText="1"/>
    </xf>
    <xf numFmtId="0" fontId="19" fillId="8" borderId="7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left" vertical="top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top"/>
    </xf>
    <xf numFmtId="0" fontId="17" fillId="0" borderId="1" xfId="0" applyFont="1" applyBorder="1" applyAlignment="1">
      <alignment horizontal="right" vertical="top" wrapText="1"/>
    </xf>
    <xf numFmtId="0" fontId="17" fillId="0" borderId="1" xfId="0" applyFont="1" applyFill="1" applyBorder="1" applyAlignment="1">
      <alignment horizontal="right" vertical="top" wrapText="1"/>
    </xf>
    <xf numFmtId="1" fontId="21" fillId="0" borderId="9" xfId="0" applyNumberFormat="1" applyFont="1" applyFill="1" applyBorder="1" applyAlignment="1">
      <alignment horizontal="center" vertical="center" shrinkToFit="1"/>
    </xf>
    <xf numFmtId="1" fontId="21" fillId="0" borderId="7" xfId="0" applyNumberFormat="1" applyFont="1" applyBorder="1" applyAlignment="1">
      <alignment horizontal="center" vertical="center" shrinkToFit="1"/>
    </xf>
    <xf numFmtId="164" fontId="21" fillId="0" borderId="7" xfId="0" applyNumberFormat="1" applyFont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left" vertical="top"/>
    </xf>
    <xf numFmtId="1" fontId="1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shrinkToFit="1"/>
    </xf>
    <xf numFmtId="1" fontId="24" fillId="0" borderId="9" xfId="0" applyNumberFormat="1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left" vertical="center"/>
    </xf>
    <xf numFmtId="2" fontId="25" fillId="0" borderId="7" xfId="0" applyNumberFormat="1" applyFont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1" fillId="0" borderId="9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6" fillId="0" borderId="9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right" vertical="top"/>
    </xf>
    <xf numFmtId="1" fontId="21" fillId="0" borderId="9" xfId="0" applyNumberFormat="1" applyFont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19" fillId="0" borderId="9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5" fillId="0" borderId="0" xfId="0" applyFont="1" applyFill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top" shrinkToFit="1"/>
    </xf>
    <xf numFmtId="1" fontId="21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1" fontId="14" fillId="0" borderId="7" xfId="0" applyNumberFormat="1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/>
    </xf>
    <xf numFmtId="0" fontId="21" fillId="0" borderId="0" xfId="0" applyFont="1" applyFill="1" applyAlignment="1">
      <alignment horizontal="left" vertical="top"/>
    </xf>
    <xf numFmtId="0" fontId="13" fillId="0" borderId="7" xfId="0" applyFont="1" applyFill="1" applyBorder="1" applyAlignment="1">
      <alignment horizontal="right" vertical="top" wrapText="1"/>
    </xf>
    <xf numFmtId="164" fontId="14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right" vertical="top" wrapText="1"/>
    </xf>
    <xf numFmtId="0" fontId="21" fillId="0" borderId="7" xfId="0" applyFont="1" applyFill="1" applyBorder="1" applyAlignment="1">
      <alignment horizontal="center" vertical="center" wrapText="1"/>
    </xf>
    <xf numFmtId="1" fontId="19" fillId="0" borderId="7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wrapText="1"/>
    </xf>
    <xf numFmtId="164" fontId="19" fillId="0" borderId="7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left" vertical="top"/>
    </xf>
    <xf numFmtId="0" fontId="18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164" fontId="1" fillId="0" borderId="7" xfId="0" applyNumberFormat="1" applyFont="1" applyFill="1" applyBorder="1" applyAlignment="1">
      <alignment horizontal="center" vertical="center" shrinkToFit="1"/>
    </xf>
    <xf numFmtId="164" fontId="21" fillId="0" borderId="7" xfId="0" applyNumberFormat="1" applyFont="1" applyFill="1" applyBorder="1" applyAlignment="1">
      <alignment horizontal="center" vertical="center" shrinkToFit="1"/>
    </xf>
    <xf numFmtId="0" fontId="19" fillId="0" borderId="18" xfId="0" applyFont="1" applyFill="1" applyBorder="1"/>
    <xf numFmtId="0" fontId="19" fillId="0" borderId="9" xfId="0" applyFont="1" applyFill="1" applyBorder="1"/>
    <xf numFmtId="0" fontId="18" fillId="0" borderId="18" xfId="0" applyFont="1" applyFill="1" applyBorder="1"/>
    <xf numFmtId="0" fontId="18" fillId="0" borderId="9" xfId="0" applyFont="1" applyFill="1" applyBorder="1"/>
    <xf numFmtId="0" fontId="18" fillId="0" borderId="19" xfId="0" applyFont="1" applyFill="1" applyBorder="1"/>
    <xf numFmtId="0" fontId="13" fillId="0" borderId="30" xfId="0" applyFont="1" applyBorder="1" applyAlignment="1">
      <alignment horizontal="right" vertical="top"/>
    </xf>
    <xf numFmtId="0" fontId="13" fillId="0" borderId="31" xfId="0" applyFont="1" applyBorder="1" applyAlignment="1">
      <alignment horizontal="right" vertical="top"/>
    </xf>
    <xf numFmtId="0" fontId="13" fillId="0" borderId="5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20" fillId="0" borderId="9" xfId="0" applyFont="1" applyBorder="1" applyAlignment="1">
      <alignment horizontal="left" vertical="top"/>
    </xf>
    <xf numFmtId="164" fontId="19" fillId="0" borderId="1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top"/>
    </xf>
    <xf numFmtId="1" fontId="19" fillId="0" borderId="0" xfId="0" applyNumberFormat="1" applyFont="1" applyFill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wrapText="1"/>
    </xf>
    <xf numFmtId="2" fontId="25" fillId="0" borderId="7" xfId="0" applyNumberFormat="1" applyFont="1" applyBorder="1" applyAlignment="1">
      <alignment horizontal="center" vertical="center" shrinkToFit="1"/>
    </xf>
    <xf numFmtId="1" fontId="21" fillId="0" borderId="0" xfId="0" applyNumberFormat="1" applyFont="1" applyBorder="1" applyAlignment="1">
      <alignment horizontal="center" vertical="center" shrinkToFit="1"/>
    </xf>
    <xf numFmtId="2" fontId="15" fillId="0" borderId="7" xfId="0" applyNumberFormat="1" applyFont="1" applyBorder="1" applyAlignment="1">
      <alignment horizontal="center" vertical="center" wrapText="1" shrinkToFit="1"/>
    </xf>
    <xf numFmtId="164" fontId="19" fillId="0" borderId="0" xfId="0" applyNumberFormat="1" applyFont="1" applyFill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21" fillId="0" borderId="9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left" vertical="top"/>
    </xf>
    <xf numFmtId="0" fontId="21" fillId="0" borderId="9" xfId="0" applyFont="1" applyFill="1" applyBorder="1" applyAlignment="1">
      <alignment horizontal="left" vertical="top"/>
    </xf>
    <xf numFmtId="0" fontId="19" fillId="0" borderId="9" xfId="0" applyFont="1" applyFill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top"/>
    </xf>
    <xf numFmtId="1" fontId="26" fillId="0" borderId="9" xfId="0" applyNumberFormat="1" applyFont="1" applyBorder="1" applyAlignment="1">
      <alignment horizontal="center" vertical="center" wrapText="1"/>
    </xf>
    <xf numFmtId="1" fontId="26" fillId="0" borderId="9" xfId="0" applyNumberFormat="1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left" vertical="center"/>
    </xf>
    <xf numFmtId="1" fontId="26" fillId="0" borderId="0" xfId="0" applyNumberFormat="1" applyFont="1" applyBorder="1" applyAlignment="1">
      <alignment horizontal="center" vertical="center" wrapText="1"/>
    </xf>
    <xf numFmtId="1" fontId="26" fillId="0" borderId="0" xfId="0" applyNumberFormat="1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0" fontId="19" fillId="5" borderId="9" xfId="0" applyFont="1" applyFill="1" applyBorder="1" applyAlignment="1">
      <alignment horizontal="left" vertical="top"/>
    </xf>
    <xf numFmtId="0" fontId="9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17" fillId="7" borderId="4" xfId="0" applyFont="1" applyFill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9" fillId="0" borderId="9" xfId="0" applyFont="1" applyBorder="1" applyAlignment="1">
      <alignment horizontal="left" vertical="top" wrapText="1"/>
    </xf>
    <xf numFmtId="0" fontId="17" fillId="8" borderId="4" xfId="0" applyFont="1" applyFill="1" applyBorder="1" applyAlignment="1">
      <alignment horizontal="left" vertical="top" wrapText="1"/>
    </xf>
    <xf numFmtId="0" fontId="17" fillId="0" borderId="4" xfId="0" applyFont="1" applyBorder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0" fontId="13" fillId="8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17" fillId="7" borderId="9" xfId="0" applyFont="1" applyFill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13" fillId="0" borderId="9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13" fillId="0" borderId="9" xfId="0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top"/>
    </xf>
    <xf numFmtId="0" fontId="6" fillId="2" borderId="3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left" vertical="center" wrapText="1"/>
    </xf>
    <xf numFmtId="0" fontId="17" fillId="7" borderId="33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18" fillId="0" borderId="0" xfId="0" applyFont="1" applyFill="1" applyBorder="1" applyAlignment="1">
      <alignment vertical="top" wrapText="1"/>
    </xf>
    <xf numFmtId="0" fontId="32" fillId="0" borderId="0" xfId="0" applyFont="1" applyFill="1" applyAlignment="1">
      <alignment horizontal="left" vertical="top"/>
    </xf>
    <xf numFmtId="0" fontId="32" fillId="0" borderId="0" xfId="0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7" borderId="4" xfId="0" applyFont="1" applyFill="1" applyBorder="1" applyAlignment="1">
      <alignment vertical="top" wrapText="1"/>
    </xf>
    <xf numFmtId="0" fontId="18" fillId="0" borderId="4" xfId="0" applyFont="1" applyFill="1" applyBorder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0" fontId="19" fillId="5" borderId="9" xfId="0" applyFont="1" applyFill="1" applyBorder="1"/>
    <xf numFmtId="0" fontId="17" fillId="0" borderId="0" xfId="0" applyFont="1" applyFill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7" fillId="0" borderId="9" xfId="0" applyFont="1" applyBorder="1" applyAlignment="1">
      <alignment horizontal="left" vertical="top"/>
    </xf>
    <xf numFmtId="0" fontId="17" fillId="0" borderId="9" xfId="0" applyFont="1" applyFill="1" applyBorder="1" applyAlignment="1">
      <alignment vertical="top" wrapText="1"/>
    </xf>
    <xf numFmtId="0" fontId="19" fillId="0" borderId="9" xfId="0" applyFont="1" applyBorder="1" applyAlignment="1">
      <alignment horizontal="left" vertical="center"/>
    </xf>
    <xf numFmtId="0" fontId="17" fillId="0" borderId="9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1" fontId="19" fillId="0" borderId="9" xfId="0" applyNumberFormat="1" applyFont="1" applyBorder="1" applyAlignment="1">
      <alignment horizontal="center" vertical="center" shrinkToFit="1"/>
    </xf>
    <xf numFmtId="164" fontId="19" fillId="0" borderId="9" xfId="0" applyNumberFormat="1" applyFont="1" applyBorder="1" applyAlignment="1">
      <alignment horizontal="center" vertical="center" shrinkToFi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left" vertical="top"/>
    </xf>
    <xf numFmtId="1" fontId="21" fillId="0" borderId="37" xfId="0" applyNumberFormat="1" applyFont="1" applyFill="1" applyBorder="1" applyAlignment="1">
      <alignment horizontal="center" vertical="center" shrinkToFi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left" vertical="top"/>
    </xf>
    <xf numFmtId="164" fontId="21" fillId="0" borderId="9" xfId="0" applyNumberFormat="1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left" vertical="top"/>
    </xf>
    <xf numFmtId="0" fontId="15" fillId="0" borderId="33" xfId="0" applyFont="1" applyBorder="1" applyAlignment="1">
      <alignment horizontal="center" vertical="center" wrapText="1"/>
    </xf>
    <xf numFmtId="1" fontId="19" fillId="3" borderId="4" xfId="0" applyNumberFormat="1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right" vertical="top" wrapText="1"/>
    </xf>
    <xf numFmtId="0" fontId="17" fillId="10" borderId="9" xfId="0" applyFont="1" applyFill="1" applyBorder="1" applyAlignment="1">
      <alignment horizontal="center" vertical="top" wrapText="1"/>
    </xf>
    <xf numFmtId="1" fontId="19" fillId="3" borderId="36" xfId="0" applyNumberFormat="1" applyFont="1" applyFill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wrapText="1"/>
    </xf>
    <xf numFmtId="1" fontId="19" fillId="3" borderId="22" xfId="0" applyNumberFormat="1" applyFont="1" applyFill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5" fillId="2" borderId="9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top" wrapText="1"/>
    </xf>
    <xf numFmtId="0" fontId="21" fillId="0" borderId="37" xfId="0" applyFont="1" applyFill="1" applyBorder="1" applyAlignment="1">
      <alignment horizontal="right" vertical="top" wrapText="1"/>
    </xf>
    <xf numFmtId="0" fontId="25" fillId="0" borderId="0" xfId="0" applyFont="1" applyAlignment="1">
      <alignment horizontal="left" vertical="top"/>
    </xf>
    <xf numFmtId="0" fontId="26" fillId="0" borderId="9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15" fillId="2" borderId="28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right" vertical="top"/>
    </xf>
    <xf numFmtId="0" fontId="21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9" fillId="6" borderId="22" xfId="0" applyFont="1" applyFill="1" applyBorder="1"/>
    <xf numFmtId="0" fontId="15" fillId="0" borderId="40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4" fillId="0" borderId="19" xfId="0" applyFont="1" applyBorder="1" applyAlignment="1">
      <alignment horizontal="left" vertical="top"/>
    </xf>
    <xf numFmtId="0" fontId="4" fillId="0" borderId="19" xfId="0" applyFont="1" applyFill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0" fontId="4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17" fillId="5" borderId="39" xfId="0" applyFont="1" applyFill="1" applyBorder="1" applyAlignment="1">
      <alignment horizontal="center"/>
    </xf>
    <xf numFmtId="0" fontId="15" fillId="0" borderId="46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top"/>
    </xf>
    <xf numFmtId="0" fontId="4" fillId="0" borderId="45" xfId="0" applyFont="1" applyFill="1" applyBorder="1" applyAlignment="1">
      <alignment horizontal="left" vertical="top"/>
    </xf>
    <xf numFmtId="0" fontId="17" fillId="0" borderId="42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5" borderId="19" xfId="0" applyFont="1" applyFill="1" applyBorder="1" applyAlignment="1">
      <alignment horizontal="center"/>
    </xf>
    <xf numFmtId="0" fontId="17" fillId="0" borderId="22" xfId="0" applyFont="1" applyBorder="1" applyAlignment="1">
      <alignment vertical="top" wrapText="1"/>
    </xf>
    <xf numFmtId="0" fontId="17" fillId="7" borderId="22" xfId="0" applyFont="1" applyFill="1" applyBorder="1" applyAlignment="1">
      <alignment vertical="top" wrapText="1"/>
    </xf>
    <xf numFmtId="0" fontId="13" fillId="0" borderId="22" xfId="0" applyFont="1" applyBorder="1" applyAlignment="1">
      <alignment vertical="top"/>
    </xf>
    <xf numFmtId="0" fontId="17" fillId="0" borderId="51" xfId="0" applyFont="1" applyBorder="1" applyAlignment="1">
      <alignment horizontal="left" vertical="top"/>
    </xf>
    <xf numFmtId="0" fontId="17" fillId="0" borderId="57" xfId="0" applyFont="1" applyBorder="1" applyAlignment="1">
      <alignment horizontal="left" vertical="top"/>
    </xf>
    <xf numFmtId="0" fontId="17" fillId="0" borderId="58" xfId="0" applyFont="1" applyBorder="1" applyAlignment="1">
      <alignment horizontal="left" vertical="top"/>
    </xf>
    <xf numFmtId="1" fontId="19" fillId="8" borderId="59" xfId="0" applyNumberFormat="1" applyFont="1" applyFill="1" applyBorder="1" applyAlignment="1">
      <alignment horizontal="center" vertical="center" shrinkToFit="1"/>
    </xf>
    <xf numFmtId="0" fontId="19" fillId="8" borderId="60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top"/>
    </xf>
    <xf numFmtId="0" fontId="19" fillId="0" borderId="19" xfId="0" applyFont="1" applyBorder="1" applyAlignment="1">
      <alignment horizontal="left" vertical="top"/>
    </xf>
    <xf numFmtId="0" fontId="19" fillId="0" borderId="43" xfId="0" applyFont="1" applyBorder="1" applyAlignment="1">
      <alignment horizontal="left" vertical="top"/>
    </xf>
    <xf numFmtId="0" fontId="19" fillId="0" borderId="44" xfId="0" applyFont="1" applyBorder="1" applyAlignment="1">
      <alignment horizontal="left" vertical="top"/>
    </xf>
    <xf numFmtId="0" fontId="19" fillId="0" borderId="45" xfId="0" applyFont="1" applyBorder="1" applyAlignment="1">
      <alignment horizontal="left" vertical="top"/>
    </xf>
    <xf numFmtId="0" fontId="19" fillId="8" borderId="59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left" vertical="top"/>
    </xf>
    <xf numFmtId="0" fontId="19" fillId="5" borderId="19" xfId="0" applyFont="1" applyFill="1" applyBorder="1" applyAlignment="1">
      <alignment horizontal="left" vertical="top"/>
    </xf>
    <xf numFmtId="0" fontId="19" fillId="5" borderId="43" xfId="0" applyFont="1" applyFill="1" applyBorder="1" applyAlignment="1">
      <alignment horizontal="left" vertical="top"/>
    </xf>
    <xf numFmtId="0" fontId="19" fillId="5" borderId="44" xfId="0" applyFont="1" applyFill="1" applyBorder="1" applyAlignment="1">
      <alignment horizontal="left" vertical="top"/>
    </xf>
    <xf numFmtId="0" fontId="19" fillId="5" borderId="45" xfId="0" applyFont="1" applyFill="1" applyBorder="1" applyAlignment="1">
      <alignment horizontal="left" vertical="top"/>
    </xf>
    <xf numFmtId="0" fontId="13" fillId="11" borderId="7" xfId="0" applyFont="1" applyFill="1" applyBorder="1" applyAlignment="1">
      <alignment horizontal="right" vertical="top" wrapText="1"/>
    </xf>
    <xf numFmtId="0" fontId="19" fillId="0" borderId="0" xfId="0" applyFont="1" applyBorder="1" applyAlignment="1">
      <alignment horizontal="left" vertical="top"/>
    </xf>
    <xf numFmtId="0" fontId="17" fillId="0" borderId="9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4" fillId="5" borderId="19" xfId="0" applyFont="1" applyFill="1" applyBorder="1" applyAlignment="1">
      <alignment horizontal="left" vertical="top"/>
    </xf>
    <xf numFmtId="0" fontId="4" fillId="5" borderId="44" xfId="0" applyFont="1" applyFill="1" applyBorder="1" applyAlignment="1">
      <alignment horizontal="left" vertical="top"/>
    </xf>
    <xf numFmtId="0" fontId="4" fillId="5" borderId="45" xfId="0" applyFont="1" applyFill="1" applyBorder="1" applyAlignment="1">
      <alignment horizontal="left" vertical="top"/>
    </xf>
    <xf numFmtId="0" fontId="19" fillId="6" borderId="23" xfId="0" applyFont="1" applyFill="1" applyBorder="1"/>
    <xf numFmtId="0" fontId="17" fillId="0" borderId="23" xfId="0" applyFont="1" applyBorder="1" applyAlignment="1">
      <alignment horizontal="center"/>
    </xf>
    <xf numFmtId="0" fontId="19" fillId="0" borderId="18" xfId="0" applyFont="1" applyFill="1" applyBorder="1" applyAlignment="1">
      <alignment vertical="center"/>
    </xf>
    <xf numFmtId="0" fontId="19" fillId="0" borderId="18" xfId="0" applyFont="1" applyFill="1" applyBorder="1" applyAlignment="1">
      <alignment horizontal="left"/>
    </xf>
    <xf numFmtId="0" fontId="18" fillId="0" borderId="18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0" fontId="17" fillId="5" borderId="42" xfId="0" applyFont="1" applyFill="1" applyBorder="1" applyAlignment="1">
      <alignment horizontal="center"/>
    </xf>
    <xf numFmtId="0" fontId="17" fillId="5" borderId="37" xfId="0" applyFont="1" applyFill="1" applyBorder="1" applyAlignment="1">
      <alignment horizontal="center"/>
    </xf>
    <xf numFmtId="0" fontId="17" fillId="5" borderId="48" xfId="0" applyFont="1" applyFill="1" applyBorder="1" applyAlignment="1">
      <alignment horizontal="center"/>
    </xf>
    <xf numFmtId="0" fontId="19" fillId="5" borderId="18" xfId="0" applyFont="1" applyFill="1" applyBorder="1"/>
    <xf numFmtId="0" fontId="19" fillId="5" borderId="19" xfId="0" applyFont="1" applyFill="1" applyBorder="1"/>
    <xf numFmtId="0" fontId="19" fillId="5" borderId="18" xfId="0" applyFont="1" applyFill="1" applyBorder="1" applyAlignment="1">
      <alignment horizontal="left"/>
    </xf>
    <xf numFmtId="0" fontId="19" fillId="5" borderId="43" xfId="0" applyFont="1" applyFill="1" applyBorder="1" applyAlignment="1">
      <alignment horizontal="left"/>
    </xf>
    <xf numFmtId="0" fontId="19" fillId="5" borderId="44" xfId="0" applyFont="1" applyFill="1" applyBorder="1"/>
    <xf numFmtId="0" fontId="19" fillId="5" borderId="45" xfId="0" applyFont="1" applyFill="1" applyBorder="1"/>
    <xf numFmtId="0" fontId="4" fillId="0" borderId="26" xfId="0" applyFont="1" applyFill="1" applyBorder="1" applyAlignment="1">
      <alignment horizontal="left" vertical="top"/>
    </xf>
    <xf numFmtId="0" fontId="19" fillId="0" borderId="0" xfId="0" applyFont="1" applyFill="1" applyBorder="1"/>
    <xf numFmtId="0" fontId="19" fillId="6" borderId="18" xfId="0" applyFont="1" applyFill="1" applyBorder="1" applyAlignment="1">
      <alignment horizontal="left"/>
    </xf>
    <xf numFmtId="0" fontId="19" fillId="6" borderId="18" xfId="0" applyFont="1" applyFill="1" applyBorder="1" applyAlignment="1"/>
    <xf numFmtId="0" fontId="20" fillId="5" borderId="9" xfId="0" applyFont="1" applyFill="1" applyBorder="1" applyAlignment="1">
      <alignment horizontal="left" vertical="top"/>
    </xf>
    <xf numFmtId="0" fontId="20" fillId="0" borderId="9" xfId="0" applyFont="1" applyFill="1" applyBorder="1" applyAlignment="1">
      <alignment horizontal="left" vertical="top"/>
    </xf>
    <xf numFmtId="0" fontId="20" fillId="5" borderId="19" xfId="0" applyFont="1" applyFill="1" applyBorder="1" applyAlignment="1">
      <alignment horizontal="left" vertical="top"/>
    </xf>
    <xf numFmtId="0" fontId="20" fillId="0" borderId="44" xfId="0" applyFont="1" applyBorder="1" applyAlignment="1">
      <alignment horizontal="left" vertical="top"/>
    </xf>
    <xf numFmtId="0" fontId="20" fillId="5" borderId="44" xfId="0" applyFont="1" applyFill="1" applyBorder="1" applyAlignment="1">
      <alignment horizontal="left" vertical="top"/>
    </xf>
    <xf numFmtId="0" fontId="20" fillId="5" borderId="45" xfId="0" applyFont="1" applyFill="1" applyBorder="1" applyAlignment="1">
      <alignment horizontal="left" vertical="top"/>
    </xf>
    <xf numFmtId="0" fontId="19" fillId="0" borderId="18" xfId="0" applyFont="1" applyFill="1" applyBorder="1" applyAlignment="1">
      <alignment vertical="top"/>
    </xf>
    <xf numFmtId="0" fontId="19" fillId="0" borderId="43" xfId="0" applyFont="1" applyFill="1" applyBorder="1" applyAlignment="1">
      <alignment vertical="top"/>
    </xf>
    <xf numFmtId="0" fontId="19" fillId="0" borderId="43" xfId="0" applyFont="1" applyFill="1" applyBorder="1" applyAlignment="1">
      <alignment horizontal="left" vertical="top"/>
    </xf>
    <xf numFmtId="0" fontId="19" fillId="0" borderId="18" xfId="0" applyFont="1" applyFill="1" applyBorder="1" applyAlignment="1">
      <alignment horizontal="left" vertical="top"/>
    </xf>
    <xf numFmtId="0" fontId="19" fillId="0" borderId="26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19" fillId="0" borderId="23" xfId="0" applyFont="1" applyBorder="1" applyAlignment="1">
      <alignment horizontal="left" vertical="top"/>
    </xf>
    <xf numFmtId="0" fontId="17" fillId="5" borderId="18" xfId="0" applyFont="1" applyFill="1" applyBorder="1" applyAlignment="1">
      <alignment horizontal="left" vertical="top"/>
    </xf>
    <xf numFmtId="0" fontId="17" fillId="5" borderId="9" xfId="0" applyFont="1" applyFill="1" applyBorder="1" applyAlignment="1">
      <alignment horizontal="left" vertical="top"/>
    </xf>
    <xf numFmtId="0" fontId="17" fillId="5" borderId="19" xfId="0" applyFont="1" applyFill="1" applyBorder="1" applyAlignment="1">
      <alignment horizontal="left" vertical="top"/>
    </xf>
    <xf numFmtId="0" fontId="19" fillId="0" borderId="23" xfId="0" applyFont="1" applyFill="1" applyBorder="1" applyAlignment="1">
      <alignment horizontal="left" vertical="top"/>
    </xf>
    <xf numFmtId="0" fontId="19" fillId="0" borderId="19" xfId="0" applyFont="1" applyFill="1" applyBorder="1" applyAlignment="1">
      <alignment horizontal="left" vertical="top"/>
    </xf>
    <xf numFmtId="0" fontId="19" fillId="0" borderId="44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17" fillId="5" borderId="43" xfId="0" applyFont="1" applyFill="1" applyBorder="1" applyAlignment="1">
      <alignment horizontal="left" vertical="top"/>
    </xf>
    <xf numFmtId="0" fontId="17" fillId="5" borderId="44" xfId="0" applyFont="1" applyFill="1" applyBorder="1" applyAlignment="1">
      <alignment horizontal="left" vertical="top"/>
    </xf>
    <xf numFmtId="0" fontId="17" fillId="5" borderId="45" xfId="0" applyFont="1" applyFill="1" applyBorder="1" applyAlignment="1">
      <alignment horizontal="left" vertical="top"/>
    </xf>
    <xf numFmtId="0" fontId="19" fillId="0" borderId="45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47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5" borderId="18" xfId="0" applyFont="1" applyFill="1" applyBorder="1" applyAlignment="1">
      <alignment horizontal="left" vertical="top"/>
    </xf>
    <xf numFmtId="0" fontId="14" fillId="5" borderId="9" xfId="0" applyFont="1" applyFill="1" applyBorder="1" applyAlignment="1">
      <alignment horizontal="left" vertical="top"/>
    </xf>
    <xf numFmtId="0" fontId="14" fillId="5" borderId="19" xfId="0" applyFont="1" applyFill="1" applyBorder="1" applyAlignment="1">
      <alignment horizontal="left" vertical="top"/>
    </xf>
    <xf numFmtId="0" fontId="14" fillId="3" borderId="1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left" vertical="top"/>
    </xf>
    <xf numFmtId="0" fontId="14" fillId="5" borderId="44" xfId="0" applyFont="1" applyFill="1" applyBorder="1" applyAlignment="1">
      <alignment horizontal="left" vertical="top"/>
    </xf>
    <xf numFmtId="0" fontId="14" fillId="5" borderId="45" xfId="0" applyFont="1" applyFill="1" applyBorder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4" fillId="0" borderId="43" xfId="0" applyFont="1" applyBorder="1" applyAlignment="1">
      <alignment horizontal="left" vertical="top"/>
    </xf>
    <xf numFmtId="0" fontId="14" fillId="0" borderId="44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4" fillId="3" borderId="68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9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left" vertical="top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9" fillId="5" borderId="70" xfId="0" applyFont="1" applyFill="1" applyBorder="1" applyAlignment="1">
      <alignment horizontal="left" vertical="top"/>
    </xf>
    <xf numFmtId="0" fontId="19" fillId="0" borderId="44" xfId="0" applyFont="1" applyBorder="1" applyAlignment="1">
      <alignment horizontal="center" vertical="top"/>
    </xf>
    <xf numFmtId="0" fontId="35" fillId="0" borderId="18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15" fillId="2" borderId="3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left" vertical="top" wrapText="1"/>
    </xf>
    <xf numFmtId="1" fontId="19" fillId="3" borderId="7" xfId="0" applyNumberFormat="1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left" vertical="top" wrapText="1"/>
    </xf>
    <xf numFmtId="0" fontId="19" fillId="9" borderId="7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left" vertical="top" wrapText="1"/>
    </xf>
    <xf numFmtId="0" fontId="17" fillId="0" borderId="34" xfId="0" applyFont="1" applyBorder="1" applyAlignment="1">
      <alignment horizontal="right" vertical="top"/>
    </xf>
    <xf numFmtId="1" fontId="19" fillId="9" borderId="7" xfId="0" applyNumberFormat="1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horizontal="right" vertical="center" wrapText="1"/>
    </xf>
    <xf numFmtId="0" fontId="17" fillId="11" borderId="7" xfId="0" applyFont="1" applyFill="1" applyBorder="1" applyAlignment="1">
      <alignment horizontal="right" vertical="top" wrapText="1"/>
    </xf>
    <xf numFmtId="0" fontId="21" fillId="0" borderId="0" xfId="0" applyFont="1" applyAlignment="1">
      <alignment horizontal="left" vertical="center"/>
    </xf>
    <xf numFmtId="0" fontId="21" fillId="0" borderId="9" xfId="0" applyFont="1" applyFill="1" applyBorder="1" applyAlignment="1">
      <alignment horizontal="right" vertical="center" wrapText="1"/>
    </xf>
    <xf numFmtId="0" fontId="21" fillId="0" borderId="9" xfId="0" applyFont="1" applyFill="1" applyBorder="1" applyAlignment="1">
      <alignment horizontal="left" vertical="center"/>
    </xf>
    <xf numFmtId="1" fontId="21" fillId="0" borderId="9" xfId="0" applyNumberFormat="1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left" vertical="center"/>
    </xf>
    <xf numFmtId="0" fontId="25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vertical="center" wrapText="1" indent="1"/>
    </xf>
    <xf numFmtId="0" fontId="19" fillId="0" borderId="7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7" fillId="0" borderId="34" xfId="0" applyFont="1" applyFill="1" applyBorder="1" applyAlignment="1">
      <alignment horizontal="right" vertical="top" wrapText="1"/>
    </xf>
    <xf numFmtId="0" fontId="17" fillId="0" borderId="35" xfId="0" applyFont="1" applyFill="1" applyBorder="1" applyAlignment="1">
      <alignment horizontal="right" vertical="top" wrapText="1"/>
    </xf>
    <xf numFmtId="0" fontId="17" fillId="1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top"/>
    </xf>
    <xf numFmtId="0" fontId="15" fillId="2" borderId="32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2" fontId="25" fillId="0" borderId="5" xfId="0" applyNumberFormat="1" applyFont="1" applyBorder="1" applyAlignment="1">
      <alignment horizontal="center" vertical="center" shrinkToFit="1"/>
    </xf>
    <xf numFmtId="2" fontId="25" fillId="0" borderId="5" xfId="0" applyNumberFormat="1" applyFont="1" applyBorder="1" applyAlignment="1">
      <alignment horizontal="center" vertical="center" wrapText="1" shrinkToFit="1"/>
    </xf>
    <xf numFmtId="2" fontId="15" fillId="0" borderId="5" xfId="0" applyNumberFormat="1" applyFont="1" applyBorder="1" applyAlignment="1">
      <alignment horizontal="center" vertical="center" wrapText="1" shrinkToFit="1"/>
    </xf>
    <xf numFmtId="0" fontId="25" fillId="0" borderId="5" xfId="0" applyFont="1" applyBorder="1" applyAlignment="1">
      <alignment horizontal="center" vertical="center"/>
    </xf>
    <xf numFmtId="0" fontId="17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37" fillId="0" borderId="10" xfId="0" applyFont="1" applyBorder="1"/>
    <xf numFmtId="0" fontId="0" fillId="0" borderId="0" xfId="0" applyFill="1"/>
    <xf numFmtId="0" fontId="38" fillId="0" borderId="0" xfId="0" applyFont="1" applyFill="1"/>
    <xf numFmtId="1" fontId="18" fillId="12" borderId="7" xfId="0" applyNumberFormat="1" applyFont="1" applyFill="1" applyBorder="1" applyAlignment="1">
      <alignment horizontal="center" vertical="center" shrinkToFit="1"/>
    </xf>
    <xf numFmtId="0" fontId="19" fillId="12" borderId="7" xfId="0" applyFont="1" applyFill="1" applyBorder="1" applyAlignment="1">
      <alignment horizontal="left" vertical="top" wrapText="1"/>
    </xf>
    <xf numFmtId="164" fontId="19" fillId="12" borderId="7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34" fillId="0" borderId="0" xfId="0" applyFont="1" applyAlignment="1">
      <alignment horizontal="center" vertical="top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5" fillId="5" borderId="53" xfId="0" applyFont="1" applyFill="1" applyBorder="1" applyAlignment="1">
      <alignment horizontal="center" vertical="center"/>
    </xf>
    <xf numFmtId="0" fontId="15" fillId="5" borderId="52" xfId="0" applyFont="1" applyFill="1" applyBorder="1" applyAlignment="1">
      <alignment horizontal="center" vertical="center"/>
    </xf>
    <xf numFmtId="0" fontId="15" fillId="5" borderId="54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top" wrapText="1"/>
    </xf>
    <xf numFmtId="0" fontId="16" fillId="0" borderId="52" xfId="0" applyFont="1" applyBorder="1" applyAlignment="1">
      <alignment horizontal="center" vertical="top" wrapText="1"/>
    </xf>
    <xf numFmtId="0" fontId="16" fillId="0" borderId="54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5" borderId="15" xfId="0" applyFont="1" applyFill="1" applyBorder="1" applyAlignment="1">
      <alignment horizontal="center" wrapText="1"/>
    </xf>
    <xf numFmtId="0" fontId="17" fillId="5" borderId="16" xfId="0" applyFont="1" applyFill="1" applyBorder="1" applyAlignment="1">
      <alignment horizontal="center" wrapText="1"/>
    </xf>
    <xf numFmtId="0" fontId="17" fillId="5" borderId="17" xfId="0" applyFont="1" applyFill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5" borderId="20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/>
    </xf>
    <xf numFmtId="0" fontId="17" fillId="5" borderId="23" xfId="0" applyFont="1" applyFill="1" applyBorder="1" applyAlignment="1">
      <alignment horizontal="center"/>
    </xf>
    <xf numFmtId="0" fontId="17" fillId="5" borderId="24" xfId="0" applyFont="1" applyFill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5" borderId="20" xfId="0" applyFont="1" applyFill="1" applyBorder="1" applyAlignment="1">
      <alignment horizontal="center" wrapText="1"/>
    </xf>
    <xf numFmtId="0" fontId="17" fillId="5" borderId="21" xfId="0" applyFont="1" applyFill="1" applyBorder="1" applyAlignment="1">
      <alignment horizontal="center" wrapText="1"/>
    </xf>
    <xf numFmtId="0" fontId="17" fillId="5" borderId="22" xfId="0" applyFont="1" applyFill="1" applyBorder="1" applyAlignment="1">
      <alignment horizontal="center" wrapText="1"/>
    </xf>
    <xf numFmtId="0" fontId="17" fillId="5" borderId="23" xfId="0" applyFont="1" applyFill="1" applyBorder="1" applyAlignment="1">
      <alignment horizontal="center" wrapText="1"/>
    </xf>
    <xf numFmtId="0" fontId="17" fillId="5" borderId="24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24" xfId="0" applyFont="1" applyBorder="1" applyAlignment="1">
      <alignment horizont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center"/>
    </xf>
    <xf numFmtId="0" fontId="29" fillId="0" borderId="5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/>
    </xf>
    <xf numFmtId="0" fontId="33" fillId="0" borderId="4" xfId="0" applyFont="1" applyBorder="1" applyAlignment="1">
      <alignment horizontal="left" vertical="top"/>
    </xf>
    <xf numFmtId="0" fontId="17" fillId="0" borderId="19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5" fillId="0" borderId="61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18" fillId="0" borderId="65" xfId="0" applyFont="1" applyBorder="1" applyAlignment="1">
      <alignment horizontal="center"/>
    </xf>
    <xf numFmtId="0" fontId="17" fillId="5" borderId="62" xfId="0" applyFont="1" applyFill="1" applyBorder="1" applyAlignment="1">
      <alignment horizontal="center"/>
    </xf>
    <xf numFmtId="0" fontId="17" fillId="5" borderId="63" xfId="0" applyFont="1" applyFill="1" applyBorder="1" applyAlignment="1">
      <alignment horizontal="center"/>
    </xf>
    <xf numFmtId="0" fontId="17" fillId="5" borderId="64" xfId="0" applyFont="1" applyFill="1" applyBorder="1" applyAlignment="1">
      <alignment horizontal="center"/>
    </xf>
    <xf numFmtId="0" fontId="17" fillId="5" borderId="65" xfId="0" applyFont="1" applyFill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7" fillId="0" borderId="67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5" borderId="61" xfId="0" applyFont="1" applyFill="1" applyBorder="1" applyAlignment="1">
      <alignment horizontal="center" wrapText="1"/>
    </xf>
    <xf numFmtId="0" fontId="17" fillId="5" borderId="55" xfId="0" applyFont="1" applyFill="1" applyBorder="1" applyAlignment="1">
      <alignment horizontal="center" wrapText="1"/>
    </xf>
    <xf numFmtId="0" fontId="17" fillId="5" borderId="56" xfId="0" applyFont="1" applyFill="1" applyBorder="1" applyAlignment="1">
      <alignment horizontal="center" wrapText="1"/>
    </xf>
    <xf numFmtId="0" fontId="17" fillId="5" borderId="61" xfId="0" applyFont="1" applyFill="1" applyBorder="1" applyAlignment="1">
      <alignment horizontal="center" vertical="center" wrapText="1"/>
    </xf>
    <xf numFmtId="0" fontId="17" fillId="5" borderId="55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wrapText="1"/>
    </xf>
    <xf numFmtId="0" fontId="18" fillId="0" borderId="55" xfId="0" applyFont="1" applyBorder="1" applyAlignment="1">
      <alignment horizontal="center" wrapText="1"/>
    </xf>
    <xf numFmtId="0" fontId="18" fillId="0" borderId="56" xfId="0" applyFont="1" applyBorder="1" applyAlignment="1">
      <alignment horizontal="center" wrapText="1"/>
    </xf>
    <xf numFmtId="0" fontId="17" fillId="5" borderId="21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5" fillId="5" borderId="61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/>
    </xf>
    <xf numFmtId="0" fontId="15" fillId="5" borderId="56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top"/>
    </xf>
    <xf numFmtId="0" fontId="18" fillId="0" borderId="3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7" fillId="0" borderId="4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0</xdr:row>
      <xdr:rowOff>114300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DD9A2861-8C0C-4359-8B5F-D907292EE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11430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228601</xdr:colOff>
      <xdr:row>0</xdr:row>
      <xdr:rowOff>171797</xdr:rowOff>
    </xdr:from>
    <xdr:to>
      <xdr:col>14</xdr:col>
      <xdr:colOff>28721</xdr:colOff>
      <xdr:row>4</xdr:row>
      <xdr:rowOff>11486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1D55EB2-3067-42AD-BB27-67654F69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251" y="171797"/>
          <a:ext cx="1800370" cy="687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66675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56706490-CDC6-4952-AF2B-60488340D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66675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</xdr:row>
      <xdr:rowOff>0</xdr:rowOff>
    </xdr:from>
    <xdr:to>
      <xdr:col>12</xdr:col>
      <xdr:colOff>522126</xdr:colOff>
      <xdr:row>4</xdr:row>
      <xdr:rowOff>117408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EEF17D-412C-4CE8-993E-A653F49D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25025" y="190500"/>
          <a:ext cx="1798476" cy="6889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0</xdr:row>
      <xdr:rowOff>114300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994BB131-3125-4A31-936F-8A3496D45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11430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</xdr:row>
      <xdr:rowOff>0</xdr:rowOff>
    </xdr:from>
    <xdr:to>
      <xdr:col>12</xdr:col>
      <xdr:colOff>636426</xdr:colOff>
      <xdr:row>3</xdr:row>
      <xdr:rowOff>307908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D59AC49-1AEA-483D-8F2D-83EEDA20F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20325" y="190500"/>
          <a:ext cx="1798476" cy="688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0</xdr:row>
      <xdr:rowOff>114300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F44A31B5-95C9-4B8B-9023-6980080C1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11430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</xdr:row>
      <xdr:rowOff>0</xdr:rowOff>
    </xdr:from>
    <xdr:to>
      <xdr:col>12</xdr:col>
      <xdr:colOff>7776</xdr:colOff>
      <xdr:row>3</xdr:row>
      <xdr:rowOff>88833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D240E96-60CB-4014-9C39-5C001F896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06150" y="190500"/>
          <a:ext cx="1798476" cy="6889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0</xdr:row>
      <xdr:rowOff>114300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67627CD5-C530-44E1-BDEB-369B32C1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11430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828675</xdr:colOff>
      <xdr:row>0</xdr:row>
      <xdr:rowOff>85725</xdr:rowOff>
    </xdr:from>
    <xdr:to>
      <xdr:col>12</xdr:col>
      <xdr:colOff>836451</xdr:colOff>
      <xdr:row>3</xdr:row>
      <xdr:rowOff>50733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BB49E49-9BD9-4658-8560-9C2F53D8E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05925" y="85725"/>
          <a:ext cx="1798476" cy="6889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97735</xdr:rowOff>
    </xdr:from>
    <xdr:ext cx="2066925" cy="5905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7735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</xdr:row>
      <xdr:rowOff>0</xdr:rowOff>
    </xdr:from>
    <xdr:to>
      <xdr:col>12</xdr:col>
      <xdr:colOff>423563</xdr:colOff>
      <xdr:row>3</xdr:row>
      <xdr:rowOff>208517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BD8D506-B194-4C57-9D4D-6422D5998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087" y="190500"/>
          <a:ext cx="1798476" cy="68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rancecompetences.fr/recherche/rncp/39278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francecompetences.fr/recherche/rncp/39278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ABD0-52D8-40E2-9D84-76CB50D8FCE8}">
  <dimension ref="A1:AS67"/>
  <sheetViews>
    <sheetView topLeftCell="A40" workbookViewId="0">
      <selection activeCell="L58" sqref="L58"/>
    </sheetView>
  </sheetViews>
  <sheetFormatPr baseColWidth="10" defaultColWidth="12.5703125" defaultRowHeight="15" customHeight="1" x14ac:dyDescent="0.2"/>
  <cols>
    <col min="1" max="1" width="12.5703125" style="223"/>
    <col min="2" max="2" width="24.28515625" style="216" customWidth="1"/>
    <col min="3" max="3" width="52.28515625" style="4" customWidth="1"/>
    <col min="4" max="5" width="6.85546875" style="32" customWidth="1"/>
    <col min="6" max="6" width="7.5703125" style="32" customWidth="1"/>
    <col min="7" max="7" width="6.85546875" style="32" customWidth="1"/>
    <col min="8" max="8" width="8.140625" style="32" customWidth="1"/>
    <col min="9" max="9" width="6.85546875" style="32" customWidth="1"/>
    <col min="10" max="10" width="7.42578125" style="32" bestFit="1" customWidth="1"/>
    <col min="11" max="11" width="6.85546875" style="32" customWidth="1"/>
    <col min="12" max="12" width="8.140625" style="32" customWidth="1"/>
    <col min="13" max="13" width="9.28515625" style="4" customWidth="1"/>
    <col min="14" max="14" width="12.5703125" style="4"/>
    <col min="15" max="19" width="5.28515625" style="4" customWidth="1"/>
    <col min="20" max="20" width="4.42578125" style="4" bestFit="1" customWidth="1"/>
    <col min="21" max="21" width="5.28515625" style="4" customWidth="1"/>
    <col min="22" max="22" width="4.42578125" style="4" bestFit="1" customWidth="1"/>
    <col min="23" max="23" width="5.28515625" style="4" customWidth="1"/>
    <col min="24" max="24" width="4.42578125" style="4" bestFit="1" customWidth="1"/>
    <col min="25" max="25" width="5.28515625" style="4" customWidth="1"/>
    <col min="26" max="26" width="4.42578125" style="4" bestFit="1" customWidth="1"/>
    <col min="27" max="27" width="5.28515625" style="4" customWidth="1"/>
    <col min="28" max="32" width="8" style="4" customWidth="1"/>
    <col min="33" max="33" width="6.5703125" style="4" customWidth="1"/>
    <col min="34" max="34" width="8" style="4" customWidth="1"/>
    <col min="35" max="35" width="7" style="4" customWidth="1"/>
    <col min="36" max="38" width="8" style="4" customWidth="1"/>
    <col min="39" max="39" width="6.140625" style="4" customWidth="1"/>
    <col min="40" max="41" width="5.5703125" style="4" customWidth="1"/>
    <col min="42" max="42" width="6" style="4" customWidth="1"/>
    <col min="43" max="43" width="6.85546875" style="4" customWidth="1"/>
    <col min="44" max="44" width="4.42578125" style="4" bestFit="1" customWidth="1"/>
    <col min="45" max="45" width="8" style="4" customWidth="1"/>
    <col min="46" max="16384" width="12.5703125" style="4"/>
  </cols>
  <sheetData>
    <row r="1" spans="1:45" ht="15" customHeight="1" x14ac:dyDescent="0.2">
      <c r="C1" s="16"/>
      <c r="D1" s="17" t="s">
        <v>0</v>
      </c>
      <c r="E1" s="31"/>
      <c r="F1" s="31"/>
      <c r="G1" s="18" t="s">
        <v>1</v>
      </c>
      <c r="H1" s="31"/>
      <c r="I1" s="31"/>
      <c r="J1" s="31"/>
      <c r="K1" s="17"/>
      <c r="L1" s="31"/>
      <c r="M1" s="18"/>
    </row>
    <row r="2" spans="1:45" ht="15" customHeight="1" thickBot="1" x14ac:dyDescent="0.25">
      <c r="C2" s="16"/>
      <c r="D2" s="17" t="s">
        <v>2</v>
      </c>
      <c r="E2" s="31"/>
      <c r="F2" s="31"/>
      <c r="G2" s="33" t="s">
        <v>32</v>
      </c>
      <c r="H2" s="31">
        <v>39185</v>
      </c>
      <c r="I2" s="31"/>
      <c r="J2" s="31"/>
      <c r="K2" s="17"/>
      <c r="L2" s="31"/>
      <c r="M2" s="33"/>
      <c r="O2" s="35" t="s">
        <v>46</v>
      </c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7"/>
      <c r="AO2" s="37"/>
      <c r="AP2" s="37"/>
      <c r="AQ2" s="37"/>
      <c r="AR2" s="37"/>
      <c r="AS2" s="37"/>
    </row>
    <row r="3" spans="1:45" ht="15" customHeight="1" thickBot="1" x14ac:dyDescent="0.25">
      <c r="C3" s="19"/>
      <c r="D3" s="20" t="s">
        <v>3</v>
      </c>
      <c r="G3" s="18" t="s">
        <v>4</v>
      </c>
      <c r="K3" s="20"/>
      <c r="M3" s="18"/>
      <c r="O3" s="315" t="s">
        <v>47</v>
      </c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485" t="s">
        <v>48</v>
      </c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7"/>
      <c r="AN3" s="488" t="s">
        <v>49</v>
      </c>
      <c r="AO3" s="489"/>
      <c r="AP3" s="489"/>
      <c r="AQ3" s="489"/>
      <c r="AR3" s="489"/>
      <c r="AS3" s="490"/>
    </row>
    <row r="4" spans="1:45" ht="21.75" customHeight="1" x14ac:dyDescent="0.2">
      <c r="C4" s="19"/>
      <c r="D4" s="20" t="s">
        <v>3</v>
      </c>
      <c r="G4" s="32" t="s">
        <v>68</v>
      </c>
      <c r="K4" s="20"/>
      <c r="O4" s="491" t="s">
        <v>50</v>
      </c>
      <c r="P4" s="492"/>
      <c r="Q4" s="492"/>
      <c r="R4" s="492"/>
      <c r="S4" s="493"/>
      <c r="T4" s="494" t="s">
        <v>51</v>
      </c>
      <c r="U4" s="495"/>
      <c r="V4" s="495"/>
      <c r="W4" s="495"/>
      <c r="X4" s="495"/>
      <c r="Y4" s="495"/>
      <c r="Z4" s="495"/>
      <c r="AA4" s="495"/>
      <c r="AB4" s="496" t="s">
        <v>52</v>
      </c>
      <c r="AC4" s="497"/>
      <c r="AD4" s="497"/>
      <c r="AE4" s="498"/>
      <c r="AF4" s="496" t="s">
        <v>53</v>
      </c>
      <c r="AG4" s="497"/>
      <c r="AH4" s="497"/>
      <c r="AI4" s="497"/>
      <c r="AJ4" s="497"/>
      <c r="AK4" s="497"/>
      <c r="AL4" s="497"/>
      <c r="AM4" s="498"/>
      <c r="AN4" s="482" t="s">
        <v>54</v>
      </c>
      <c r="AO4" s="483"/>
      <c r="AP4" s="483"/>
      <c r="AQ4" s="483"/>
      <c r="AR4" s="483"/>
      <c r="AS4" s="484"/>
    </row>
    <row r="5" spans="1:45" ht="15" customHeight="1" x14ac:dyDescent="0.2">
      <c r="B5" s="217" t="s">
        <v>283</v>
      </c>
      <c r="C5" s="474" t="s">
        <v>284</v>
      </c>
      <c r="D5" s="476" t="s">
        <v>5</v>
      </c>
      <c r="E5" s="478" t="s">
        <v>33</v>
      </c>
      <c r="F5" s="479"/>
      <c r="G5" s="479"/>
      <c r="H5" s="479"/>
      <c r="I5" s="479"/>
      <c r="J5" s="479"/>
      <c r="K5" s="479"/>
      <c r="L5" s="479"/>
      <c r="M5" s="480"/>
      <c r="O5" s="41" t="s">
        <v>55</v>
      </c>
      <c r="P5" s="312" t="s">
        <v>56</v>
      </c>
      <c r="Q5" s="312" t="s">
        <v>57</v>
      </c>
      <c r="R5" s="312" t="s">
        <v>59</v>
      </c>
      <c r="S5" s="313" t="s">
        <v>60</v>
      </c>
      <c r="T5" s="507" t="s">
        <v>55</v>
      </c>
      <c r="U5" s="508"/>
      <c r="V5" s="508" t="s">
        <v>56</v>
      </c>
      <c r="W5" s="508"/>
      <c r="X5" s="508" t="s">
        <v>61</v>
      </c>
      <c r="Y5" s="508"/>
      <c r="Z5" s="508" t="s">
        <v>59</v>
      </c>
      <c r="AA5" s="508"/>
      <c r="AB5" s="43" t="s">
        <v>55</v>
      </c>
      <c r="AC5" s="44" t="s">
        <v>56</v>
      </c>
      <c r="AD5" s="44" t="s">
        <v>57</v>
      </c>
      <c r="AE5" s="328" t="s">
        <v>59</v>
      </c>
      <c r="AF5" s="502" t="s">
        <v>55</v>
      </c>
      <c r="AG5" s="503"/>
      <c r="AH5" s="504" t="s">
        <v>56</v>
      </c>
      <c r="AI5" s="503"/>
      <c r="AJ5" s="504" t="s">
        <v>61</v>
      </c>
      <c r="AK5" s="503"/>
      <c r="AL5" s="504" t="s">
        <v>59</v>
      </c>
      <c r="AM5" s="505"/>
      <c r="AN5" s="506" t="s">
        <v>55</v>
      </c>
      <c r="AO5" s="500"/>
      <c r="AP5" s="499" t="s">
        <v>61</v>
      </c>
      <c r="AQ5" s="500"/>
      <c r="AR5" s="499" t="s">
        <v>59</v>
      </c>
      <c r="AS5" s="501"/>
    </row>
    <row r="6" spans="1:45" ht="21.75" customHeight="1" x14ac:dyDescent="0.2">
      <c r="C6" s="475"/>
      <c r="D6" s="477"/>
      <c r="E6" s="478" t="s">
        <v>34</v>
      </c>
      <c r="F6" s="479"/>
      <c r="G6" s="479"/>
      <c r="H6" s="479"/>
      <c r="I6" s="479"/>
      <c r="J6" s="479"/>
      <c r="K6" s="479"/>
      <c r="L6" s="479"/>
      <c r="M6" s="480"/>
      <c r="O6" s="45" t="s">
        <v>62</v>
      </c>
      <c r="P6" s="46" t="s">
        <v>62</v>
      </c>
      <c r="Q6" s="46" t="s">
        <v>62</v>
      </c>
      <c r="R6" s="46" t="s">
        <v>62</v>
      </c>
      <c r="S6" s="47" t="s">
        <v>62</v>
      </c>
      <c r="T6" s="45" t="s">
        <v>62</v>
      </c>
      <c r="U6" s="46" t="s">
        <v>63</v>
      </c>
      <c r="V6" s="46" t="s">
        <v>62</v>
      </c>
      <c r="W6" s="46" t="s">
        <v>63</v>
      </c>
      <c r="X6" s="46" t="s">
        <v>62</v>
      </c>
      <c r="Y6" s="46" t="s">
        <v>63</v>
      </c>
      <c r="Z6" s="46" t="s">
        <v>62</v>
      </c>
      <c r="AA6" s="46" t="s">
        <v>63</v>
      </c>
      <c r="AB6" s="48" t="s">
        <v>62</v>
      </c>
      <c r="AC6" s="49" t="s">
        <v>62</v>
      </c>
      <c r="AD6" s="49" t="s">
        <v>62</v>
      </c>
      <c r="AE6" s="50" t="s">
        <v>62</v>
      </c>
      <c r="AF6" s="48" t="s">
        <v>62</v>
      </c>
      <c r="AG6" s="49" t="s">
        <v>63</v>
      </c>
      <c r="AH6" s="49" t="s">
        <v>62</v>
      </c>
      <c r="AI6" s="49" t="s">
        <v>63</v>
      </c>
      <c r="AJ6" s="49" t="s">
        <v>62</v>
      </c>
      <c r="AK6" s="49" t="s">
        <v>63</v>
      </c>
      <c r="AL6" s="49" t="s">
        <v>62</v>
      </c>
      <c r="AM6" s="50" t="s">
        <v>63</v>
      </c>
      <c r="AN6" s="51" t="s">
        <v>62</v>
      </c>
      <c r="AO6" s="52" t="s">
        <v>63</v>
      </c>
      <c r="AP6" s="52" t="s">
        <v>62</v>
      </c>
      <c r="AQ6" s="52" t="s">
        <v>63</v>
      </c>
      <c r="AR6" s="52" t="s">
        <v>62</v>
      </c>
      <c r="AS6" s="53" t="s">
        <v>63</v>
      </c>
    </row>
    <row r="7" spans="1:45" ht="33" customHeight="1" x14ac:dyDescent="0.2">
      <c r="A7" s="231" t="s">
        <v>337</v>
      </c>
      <c r="C7" s="9" t="s">
        <v>7</v>
      </c>
      <c r="D7" s="10"/>
      <c r="E7" s="11" t="s">
        <v>8</v>
      </c>
      <c r="F7" s="11" t="s">
        <v>9</v>
      </c>
      <c r="G7" s="12" t="s">
        <v>10</v>
      </c>
      <c r="H7" s="13" t="s">
        <v>9</v>
      </c>
      <c r="I7" s="12" t="s">
        <v>11</v>
      </c>
      <c r="J7" s="13" t="s">
        <v>12</v>
      </c>
      <c r="K7" s="14" t="s">
        <v>13</v>
      </c>
      <c r="L7" s="13" t="s">
        <v>14</v>
      </c>
      <c r="M7" s="34" t="s">
        <v>15</v>
      </c>
      <c r="O7" s="54"/>
      <c r="P7" s="55"/>
      <c r="Q7" s="55"/>
      <c r="R7" s="55"/>
      <c r="S7" s="56"/>
      <c r="T7" s="54"/>
      <c r="U7" s="55"/>
      <c r="V7" s="55"/>
      <c r="W7" s="55"/>
      <c r="X7" s="55"/>
      <c r="Y7" s="55"/>
      <c r="Z7" s="55"/>
      <c r="AA7" s="55"/>
      <c r="AB7" s="54"/>
      <c r="AC7" s="55"/>
      <c r="AD7" s="55"/>
      <c r="AE7" s="56"/>
      <c r="AF7" s="54"/>
      <c r="AG7" s="55"/>
      <c r="AH7" s="55"/>
      <c r="AI7" s="55"/>
      <c r="AJ7" s="55"/>
      <c r="AK7" s="55"/>
      <c r="AL7" s="55"/>
      <c r="AM7" s="56"/>
      <c r="AN7" s="57"/>
      <c r="AO7" s="58"/>
      <c r="AP7" s="58"/>
      <c r="AQ7" s="58"/>
      <c r="AR7" s="58"/>
      <c r="AS7" s="59"/>
    </row>
    <row r="8" spans="1:45" s="96" customFormat="1" ht="15" customHeight="1" x14ac:dyDescent="0.2">
      <c r="A8" s="231"/>
      <c r="B8" s="229" t="s">
        <v>296</v>
      </c>
      <c r="C8" s="95" t="s">
        <v>69</v>
      </c>
      <c r="D8" s="97"/>
      <c r="E8" s="105"/>
      <c r="F8" s="105"/>
      <c r="G8" s="105"/>
      <c r="H8" s="105"/>
      <c r="I8" s="105"/>
      <c r="J8" s="105"/>
      <c r="K8" s="105"/>
      <c r="L8" s="105"/>
      <c r="M8" s="106"/>
      <c r="O8" s="335"/>
      <c r="P8" s="105"/>
      <c r="Q8" s="105"/>
      <c r="R8" s="105"/>
      <c r="S8" s="336"/>
      <c r="T8" s="342"/>
      <c r="U8" s="105"/>
      <c r="V8" s="105"/>
      <c r="W8" s="106"/>
      <c r="X8" s="105"/>
      <c r="Y8" s="105"/>
      <c r="Z8" s="105"/>
      <c r="AA8" s="105"/>
      <c r="AB8" s="335"/>
      <c r="AC8" s="105"/>
      <c r="AD8" s="105"/>
      <c r="AE8" s="336"/>
      <c r="AF8" s="342"/>
      <c r="AG8" s="105"/>
      <c r="AH8" s="105"/>
      <c r="AI8" s="105"/>
      <c r="AJ8" s="105"/>
      <c r="AK8" s="106"/>
      <c r="AL8" s="105"/>
      <c r="AM8" s="336"/>
      <c r="AN8" s="342"/>
      <c r="AO8" s="105"/>
      <c r="AP8" s="105"/>
      <c r="AQ8" s="106"/>
      <c r="AR8" s="105"/>
      <c r="AS8" s="336"/>
    </row>
    <row r="9" spans="1:45" s="96" customFormat="1" ht="15" customHeight="1" x14ac:dyDescent="0.2">
      <c r="A9" s="332" t="s">
        <v>602</v>
      </c>
      <c r="B9" s="230" t="s">
        <v>297</v>
      </c>
      <c r="C9" s="93" t="s">
        <v>70</v>
      </c>
      <c r="D9" s="100">
        <v>7</v>
      </c>
      <c r="E9" s="100">
        <v>20</v>
      </c>
      <c r="F9" s="98">
        <v>1</v>
      </c>
      <c r="G9" s="98">
        <v>2</v>
      </c>
      <c r="H9" s="98">
        <v>1</v>
      </c>
      <c r="I9" s="100">
        <v>43</v>
      </c>
      <c r="J9" s="98">
        <v>1</v>
      </c>
      <c r="K9" s="99">
        <f>SUM(E9,G9,I9)</f>
        <v>65</v>
      </c>
      <c r="L9" s="99">
        <f>((E9*F9)*1.5)+(G9*H9)+(I9*J9)</f>
        <v>75</v>
      </c>
      <c r="M9" s="101"/>
      <c r="O9" s="337"/>
      <c r="P9" s="136"/>
      <c r="Q9" s="136"/>
      <c r="R9" s="136">
        <v>7</v>
      </c>
      <c r="S9" s="338"/>
      <c r="T9" s="337"/>
      <c r="U9" s="136"/>
      <c r="V9" s="136"/>
      <c r="W9" s="136"/>
      <c r="X9" s="136"/>
      <c r="Y9" s="136"/>
      <c r="Z9" s="136"/>
      <c r="AA9" s="136"/>
      <c r="AB9" s="343"/>
      <c r="AC9" s="215"/>
      <c r="AD9" s="215"/>
      <c r="AE9" s="344">
        <v>7</v>
      </c>
      <c r="AF9" s="343"/>
      <c r="AG9" s="215"/>
      <c r="AH9" s="215"/>
      <c r="AI9" s="215"/>
      <c r="AJ9" s="215"/>
      <c r="AK9" s="215"/>
      <c r="AL9" s="215"/>
      <c r="AM9" s="344"/>
      <c r="AN9" s="337"/>
      <c r="AO9" s="136"/>
      <c r="AP9" s="136"/>
      <c r="AQ9" s="136"/>
      <c r="AR9" s="136" t="s">
        <v>625</v>
      </c>
      <c r="AS9" s="338" t="s">
        <v>622</v>
      </c>
    </row>
    <row r="10" spans="1:45" s="96" customFormat="1" ht="15" customHeight="1" x14ac:dyDescent="0.2">
      <c r="A10" s="231"/>
      <c r="B10" s="229" t="s">
        <v>298</v>
      </c>
      <c r="C10" s="95" t="s">
        <v>72</v>
      </c>
      <c r="D10" s="97"/>
      <c r="E10" s="105"/>
      <c r="F10" s="105"/>
      <c r="G10" s="105"/>
      <c r="H10" s="105"/>
      <c r="I10" s="105"/>
      <c r="J10" s="105"/>
      <c r="K10" s="105"/>
      <c r="L10" s="105"/>
      <c r="M10" s="106"/>
      <c r="O10" s="335"/>
      <c r="P10" s="105"/>
      <c r="Q10" s="105"/>
      <c r="R10" s="105"/>
      <c r="S10" s="336"/>
      <c r="T10" s="342"/>
      <c r="U10" s="105"/>
      <c r="V10" s="105"/>
      <c r="W10" s="106"/>
      <c r="X10" s="105"/>
      <c r="Y10" s="105"/>
      <c r="Z10" s="105"/>
      <c r="AA10" s="105"/>
      <c r="AB10" s="335"/>
      <c r="AC10" s="105"/>
      <c r="AD10" s="105"/>
      <c r="AE10" s="336"/>
      <c r="AF10" s="342"/>
      <c r="AG10" s="105"/>
      <c r="AH10" s="105"/>
      <c r="AI10" s="105"/>
      <c r="AJ10" s="105"/>
      <c r="AK10" s="106"/>
      <c r="AL10" s="105"/>
      <c r="AM10" s="336"/>
      <c r="AN10" s="342"/>
      <c r="AO10" s="105"/>
      <c r="AP10" s="105"/>
      <c r="AQ10" s="106"/>
      <c r="AR10" s="105"/>
      <c r="AS10" s="336"/>
    </row>
    <row r="11" spans="1:45" s="96" customFormat="1" ht="15" customHeight="1" thickBot="1" x14ac:dyDescent="0.25">
      <c r="A11" s="333" t="s">
        <v>603</v>
      </c>
      <c r="B11" s="230" t="s">
        <v>299</v>
      </c>
      <c r="C11" s="93" t="s">
        <v>71</v>
      </c>
      <c r="D11" s="100">
        <v>3</v>
      </c>
      <c r="E11" s="100">
        <v>20</v>
      </c>
      <c r="F11" s="98">
        <v>1</v>
      </c>
      <c r="G11" s="98">
        <v>0</v>
      </c>
      <c r="H11" s="98">
        <v>1</v>
      </c>
      <c r="I11" s="100">
        <v>0</v>
      </c>
      <c r="J11" s="98">
        <v>1</v>
      </c>
      <c r="K11" s="99">
        <f>SUM(E11,G11,I11)</f>
        <v>20</v>
      </c>
      <c r="L11" s="99">
        <f>((E11*F11)*1.5)+(G11*H11)+(I11*J11)</f>
        <v>30</v>
      </c>
      <c r="M11" s="101"/>
      <c r="O11" s="337"/>
      <c r="P11" s="136"/>
      <c r="Q11" s="136"/>
      <c r="R11" s="136"/>
      <c r="S11" s="338"/>
      <c r="T11" s="337">
        <v>3</v>
      </c>
      <c r="U11" s="136" t="s">
        <v>620</v>
      </c>
      <c r="V11" s="136"/>
      <c r="W11" s="136"/>
      <c r="X11" s="136"/>
      <c r="Y11" s="136"/>
      <c r="Z11" s="136"/>
      <c r="AA11" s="136"/>
      <c r="AB11" s="343"/>
      <c r="AC11" s="215"/>
      <c r="AD11" s="215"/>
      <c r="AE11" s="344"/>
      <c r="AF11" s="343">
        <v>3</v>
      </c>
      <c r="AG11" s="215" t="s">
        <v>620</v>
      </c>
      <c r="AH11" s="215"/>
      <c r="AI11" s="215"/>
      <c r="AJ11" s="215"/>
      <c r="AK11" s="215"/>
      <c r="AL11" s="215"/>
      <c r="AM11" s="344"/>
      <c r="AN11" s="337" t="s">
        <v>626</v>
      </c>
      <c r="AO11" s="136" t="s">
        <v>622</v>
      </c>
      <c r="AP11" s="136"/>
      <c r="AQ11" s="136"/>
      <c r="AR11" s="136"/>
      <c r="AS11" s="338"/>
    </row>
    <row r="12" spans="1:45" s="96" customFormat="1" ht="15" customHeight="1" x14ac:dyDescent="0.2">
      <c r="A12" s="231"/>
      <c r="B12" s="229" t="s">
        <v>300</v>
      </c>
      <c r="C12" s="95" t="s">
        <v>73</v>
      </c>
      <c r="D12" s="97"/>
      <c r="E12" s="105"/>
      <c r="F12" s="105"/>
      <c r="G12" s="105"/>
      <c r="H12" s="105"/>
      <c r="I12" s="105"/>
      <c r="J12" s="105"/>
      <c r="K12" s="105"/>
      <c r="L12" s="105"/>
      <c r="M12" s="106"/>
      <c r="O12" s="335"/>
      <c r="P12" s="105"/>
      <c r="Q12" s="105"/>
      <c r="R12" s="105"/>
      <c r="S12" s="336"/>
      <c r="T12" s="342"/>
      <c r="U12" s="105"/>
      <c r="V12" s="105"/>
      <c r="W12" s="106"/>
      <c r="X12" s="105"/>
      <c r="Y12" s="105"/>
      <c r="Z12" s="105"/>
      <c r="AA12" s="105"/>
      <c r="AB12" s="335"/>
      <c r="AC12" s="105"/>
      <c r="AD12" s="105"/>
      <c r="AE12" s="336"/>
      <c r="AF12" s="342"/>
      <c r="AG12" s="105"/>
      <c r="AH12" s="105"/>
      <c r="AI12" s="105"/>
      <c r="AJ12" s="105"/>
      <c r="AK12" s="106"/>
      <c r="AL12" s="105"/>
      <c r="AM12" s="336"/>
      <c r="AN12" s="342"/>
      <c r="AO12" s="105"/>
      <c r="AP12" s="105"/>
      <c r="AQ12" s="106"/>
      <c r="AR12" s="105"/>
      <c r="AS12" s="336"/>
    </row>
    <row r="13" spans="1:45" s="96" customFormat="1" ht="15" customHeight="1" x14ac:dyDescent="0.2">
      <c r="A13" s="332" t="s">
        <v>604</v>
      </c>
      <c r="B13" s="230" t="s">
        <v>301</v>
      </c>
      <c r="C13" s="93" t="s">
        <v>80</v>
      </c>
      <c r="D13" s="100">
        <v>2</v>
      </c>
      <c r="E13" s="98">
        <v>0</v>
      </c>
      <c r="F13" s="98">
        <v>1</v>
      </c>
      <c r="G13" s="100">
        <v>14</v>
      </c>
      <c r="H13" s="100">
        <v>1</v>
      </c>
      <c r="I13" s="100">
        <v>0</v>
      </c>
      <c r="J13" s="98">
        <v>1</v>
      </c>
      <c r="K13" s="99">
        <f>SUM(E13,G13,I13)</f>
        <v>14</v>
      </c>
      <c r="L13" s="99">
        <f>((E13*F13)*1.5)+(G13*H13)+(I13*J13)</f>
        <v>14</v>
      </c>
      <c r="M13" s="101"/>
      <c r="O13" s="337"/>
      <c r="P13" s="136"/>
      <c r="Q13" s="136"/>
      <c r="R13" s="136">
        <v>2</v>
      </c>
      <c r="S13" s="338"/>
      <c r="T13" s="337"/>
      <c r="U13" s="136"/>
      <c r="V13" s="136"/>
      <c r="W13" s="136"/>
      <c r="X13" s="136"/>
      <c r="Y13" s="136"/>
      <c r="Z13" s="136"/>
      <c r="AA13" s="136"/>
      <c r="AB13" s="343"/>
      <c r="AC13" s="215"/>
      <c r="AD13" s="215"/>
      <c r="AE13" s="344">
        <v>2</v>
      </c>
      <c r="AF13" s="343"/>
      <c r="AG13" s="215"/>
      <c r="AH13" s="215"/>
      <c r="AI13" s="215"/>
      <c r="AJ13" s="215"/>
      <c r="AK13" s="215"/>
      <c r="AL13" s="215"/>
      <c r="AM13" s="344"/>
      <c r="AN13" s="337"/>
      <c r="AO13" s="136"/>
      <c r="AP13" s="136"/>
      <c r="AQ13" s="136"/>
      <c r="AR13" s="136" t="s">
        <v>627</v>
      </c>
      <c r="AS13" s="338" t="s">
        <v>622</v>
      </c>
    </row>
    <row r="14" spans="1:45" s="96" customFormat="1" ht="15" customHeight="1" x14ac:dyDescent="0.2">
      <c r="A14" s="332" t="s">
        <v>604</v>
      </c>
      <c r="B14" s="230" t="s">
        <v>302</v>
      </c>
      <c r="C14" s="93" t="s">
        <v>81</v>
      </c>
      <c r="D14" s="100">
        <v>0</v>
      </c>
      <c r="E14" s="100">
        <v>0</v>
      </c>
      <c r="F14" s="98">
        <v>1</v>
      </c>
      <c r="G14" s="100">
        <v>6</v>
      </c>
      <c r="H14" s="98">
        <v>1</v>
      </c>
      <c r="I14" s="100">
        <v>0</v>
      </c>
      <c r="J14" s="98">
        <v>1</v>
      </c>
      <c r="K14" s="99">
        <f>SUM(E14,G14,I14)</f>
        <v>6</v>
      </c>
      <c r="L14" s="99">
        <f>((E14*F14)*1.5)+(G14*H14)+(I14*J14)</f>
        <v>6</v>
      </c>
      <c r="M14" s="101"/>
      <c r="O14" s="337"/>
      <c r="P14" s="136"/>
      <c r="Q14" s="136"/>
      <c r="R14" s="136"/>
      <c r="S14" s="338"/>
      <c r="T14" s="337"/>
      <c r="U14" s="136"/>
      <c r="V14" s="136"/>
      <c r="W14" s="136"/>
      <c r="X14" s="136"/>
      <c r="Y14" s="136"/>
      <c r="Z14" s="136"/>
      <c r="AA14" s="136"/>
      <c r="AB14" s="343"/>
      <c r="AC14" s="215"/>
      <c r="AD14" s="215"/>
      <c r="AE14" s="344"/>
      <c r="AF14" s="343"/>
      <c r="AG14" s="215"/>
      <c r="AH14" s="215"/>
      <c r="AI14" s="215"/>
      <c r="AJ14" s="215"/>
      <c r="AK14" s="215"/>
      <c r="AL14" s="215"/>
      <c r="AM14" s="344"/>
      <c r="AN14" s="337"/>
      <c r="AO14" s="136"/>
      <c r="AP14" s="136"/>
      <c r="AQ14" s="136"/>
      <c r="AR14" s="136"/>
      <c r="AS14" s="338"/>
    </row>
    <row r="15" spans="1:45" s="96" customFormat="1" ht="15" customHeight="1" x14ac:dyDescent="0.2">
      <c r="A15" s="231"/>
      <c r="B15" s="229" t="s">
        <v>303</v>
      </c>
      <c r="C15" s="95" t="s">
        <v>74</v>
      </c>
      <c r="D15" s="97"/>
      <c r="E15" s="105"/>
      <c r="F15" s="105"/>
      <c r="G15" s="105"/>
      <c r="H15" s="105"/>
      <c r="I15" s="105"/>
      <c r="J15" s="105"/>
      <c r="K15" s="105"/>
      <c r="L15" s="105"/>
      <c r="M15" s="106"/>
      <c r="O15" s="335"/>
      <c r="P15" s="105"/>
      <c r="Q15" s="105"/>
      <c r="R15" s="105"/>
      <c r="S15" s="336"/>
      <c r="T15" s="342"/>
      <c r="U15" s="105"/>
      <c r="V15" s="105"/>
      <c r="W15" s="106"/>
      <c r="X15" s="105"/>
      <c r="Y15" s="105"/>
      <c r="Z15" s="105"/>
      <c r="AA15" s="105"/>
      <c r="AB15" s="335"/>
      <c r="AC15" s="105"/>
      <c r="AD15" s="105"/>
      <c r="AE15" s="336"/>
      <c r="AF15" s="342"/>
      <c r="AG15" s="105"/>
      <c r="AH15" s="105"/>
      <c r="AI15" s="105"/>
      <c r="AJ15" s="105"/>
      <c r="AK15" s="106"/>
      <c r="AL15" s="105"/>
      <c r="AM15" s="336"/>
      <c r="AN15" s="342"/>
      <c r="AO15" s="105"/>
      <c r="AP15" s="105"/>
      <c r="AQ15" s="106"/>
      <c r="AR15" s="105"/>
      <c r="AS15" s="336"/>
    </row>
    <row r="16" spans="1:45" s="96" customFormat="1" ht="15" customHeight="1" x14ac:dyDescent="0.2">
      <c r="A16" s="231" t="s">
        <v>605</v>
      </c>
      <c r="B16" s="230" t="s">
        <v>304</v>
      </c>
      <c r="C16" s="93" t="s">
        <v>75</v>
      </c>
      <c r="D16" s="100">
        <v>3</v>
      </c>
      <c r="E16" s="98">
        <v>11</v>
      </c>
      <c r="F16" s="98">
        <v>1</v>
      </c>
      <c r="G16" s="100">
        <v>19</v>
      </c>
      <c r="H16" s="100">
        <v>1</v>
      </c>
      <c r="I16" s="100">
        <v>0</v>
      </c>
      <c r="J16" s="98">
        <v>1</v>
      </c>
      <c r="K16" s="99">
        <f>SUM(E16,G16,I16)</f>
        <v>30</v>
      </c>
      <c r="L16" s="99">
        <f>((E16*F16)*1.5)+(G16*H16)+(I16*J16)</f>
        <v>35.5</v>
      </c>
      <c r="M16" s="101"/>
      <c r="O16" s="337" t="s">
        <v>621</v>
      </c>
      <c r="P16" s="136"/>
      <c r="Q16" s="136"/>
      <c r="R16" s="136"/>
      <c r="S16" s="338"/>
      <c r="T16" s="337">
        <v>1.5</v>
      </c>
      <c r="U16" s="136" t="s">
        <v>620</v>
      </c>
      <c r="V16" s="136"/>
      <c r="W16" s="136"/>
      <c r="X16" s="136"/>
      <c r="Y16" s="136"/>
      <c r="Z16" s="136"/>
      <c r="AA16" s="136"/>
      <c r="AB16" s="343"/>
      <c r="AC16" s="215"/>
      <c r="AD16" s="215"/>
      <c r="AE16" s="344"/>
      <c r="AF16" s="343">
        <v>3</v>
      </c>
      <c r="AG16" s="215" t="s">
        <v>620</v>
      </c>
      <c r="AH16" s="215"/>
      <c r="AI16" s="215"/>
      <c r="AJ16" s="215"/>
      <c r="AK16" s="215"/>
      <c r="AL16" s="215"/>
      <c r="AM16" s="344"/>
      <c r="AN16" s="337" t="s">
        <v>628</v>
      </c>
      <c r="AO16" s="136" t="s">
        <v>622</v>
      </c>
      <c r="AP16" s="136"/>
      <c r="AQ16" s="136"/>
      <c r="AR16" s="136"/>
      <c r="AS16" s="338"/>
    </row>
    <row r="17" spans="1:45" s="96" customFormat="1" ht="15" customHeight="1" x14ac:dyDescent="0.2">
      <c r="A17" s="231"/>
      <c r="B17" s="229" t="s">
        <v>305</v>
      </c>
      <c r="C17" s="95" t="s">
        <v>76</v>
      </c>
      <c r="D17" s="97"/>
      <c r="E17" s="105"/>
      <c r="F17" s="105"/>
      <c r="G17" s="105"/>
      <c r="H17" s="105"/>
      <c r="I17" s="105"/>
      <c r="J17" s="105"/>
      <c r="K17" s="105"/>
      <c r="L17" s="105"/>
      <c r="M17" s="106"/>
      <c r="O17" s="335"/>
      <c r="P17" s="105"/>
      <c r="Q17" s="105"/>
      <c r="R17" s="105"/>
      <c r="S17" s="336"/>
      <c r="T17" s="342"/>
      <c r="U17" s="105"/>
      <c r="V17" s="105"/>
      <c r="W17" s="106"/>
      <c r="X17" s="105"/>
      <c r="Y17" s="105"/>
      <c r="Z17" s="105"/>
      <c r="AA17" s="105"/>
      <c r="AB17" s="335"/>
      <c r="AC17" s="105"/>
      <c r="AD17" s="105"/>
      <c r="AE17" s="336"/>
      <c r="AF17" s="342"/>
      <c r="AG17" s="105"/>
      <c r="AH17" s="105"/>
      <c r="AI17" s="105"/>
      <c r="AJ17" s="105"/>
      <c r="AK17" s="106"/>
      <c r="AL17" s="105"/>
      <c r="AM17" s="336"/>
      <c r="AN17" s="342"/>
      <c r="AO17" s="105"/>
      <c r="AP17" s="105"/>
      <c r="AQ17" s="106"/>
      <c r="AR17" s="105"/>
      <c r="AS17" s="336"/>
    </row>
    <row r="18" spans="1:45" s="96" customFormat="1" ht="15" customHeight="1" x14ac:dyDescent="0.2">
      <c r="A18" s="332" t="s">
        <v>606</v>
      </c>
      <c r="B18" s="230" t="s">
        <v>306</v>
      </c>
      <c r="C18" s="93" t="s">
        <v>77</v>
      </c>
      <c r="D18" s="100">
        <v>3</v>
      </c>
      <c r="E18" s="100">
        <v>21</v>
      </c>
      <c r="F18" s="98">
        <v>1</v>
      </c>
      <c r="G18" s="100">
        <v>4</v>
      </c>
      <c r="H18" s="98">
        <v>1</v>
      </c>
      <c r="I18" s="100">
        <v>5</v>
      </c>
      <c r="J18" s="98">
        <v>1</v>
      </c>
      <c r="K18" s="99">
        <f>SUM(E18,G18,I18)</f>
        <v>30</v>
      </c>
      <c r="L18" s="99">
        <f>((E18*F18)*1.5)+(G18*H18)+(I18*J18)</f>
        <v>40.5</v>
      </c>
      <c r="M18" s="101"/>
      <c r="O18" s="337"/>
      <c r="P18" s="136"/>
      <c r="Q18" s="136"/>
      <c r="R18" s="136">
        <v>1.5</v>
      </c>
      <c r="S18" s="338"/>
      <c r="T18" s="337">
        <v>1</v>
      </c>
      <c r="U18" s="136" t="s">
        <v>622</v>
      </c>
      <c r="V18" s="136">
        <v>1</v>
      </c>
      <c r="W18" s="136" t="s">
        <v>622</v>
      </c>
      <c r="X18" s="136"/>
      <c r="Y18" s="136"/>
      <c r="Z18" s="136"/>
      <c r="AA18" s="136"/>
      <c r="AB18" s="343"/>
      <c r="AC18" s="215"/>
      <c r="AD18" s="215"/>
      <c r="AE18" s="344"/>
      <c r="AF18" s="343">
        <v>1.5</v>
      </c>
      <c r="AG18" s="215" t="s">
        <v>622</v>
      </c>
      <c r="AH18" s="215">
        <v>1.5</v>
      </c>
      <c r="AI18" s="215" t="s">
        <v>622</v>
      </c>
      <c r="AJ18" s="215"/>
      <c r="AK18" s="215"/>
      <c r="AL18" s="215"/>
      <c r="AM18" s="344"/>
      <c r="AN18" s="337" t="s">
        <v>629</v>
      </c>
      <c r="AO18" s="136" t="s">
        <v>622</v>
      </c>
      <c r="AP18" s="136"/>
      <c r="AQ18" s="136"/>
      <c r="AR18" s="136"/>
      <c r="AS18" s="338"/>
    </row>
    <row r="19" spans="1:45" s="96" customFormat="1" ht="15" customHeight="1" x14ac:dyDescent="0.2">
      <c r="A19" s="332" t="s">
        <v>607</v>
      </c>
      <c r="B19" s="230" t="s">
        <v>307</v>
      </c>
      <c r="C19" s="111" t="s">
        <v>78</v>
      </c>
      <c r="D19" s="107">
        <v>6</v>
      </c>
      <c r="E19" s="107">
        <v>20</v>
      </c>
      <c r="F19" s="98">
        <v>1</v>
      </c>
      <c r="G19" s="107">
        <v>6</v>
      </c>
      <c r="H19" s="98">
        <v>1</v>
      </c>
      <c r="I19" s="107">
        <v>24</v>
      </c>
      <c r="J19" s="98">
        <v>1</v>
      </c>
      <c r="K19" s="99">
        <f>SUM(E19,G19,I19)</f>
        <v>50</v>
      </c>
      <c r="L19" s="99">
        <f>((E19*F19)*1.5)+(G19*H19)+(I19*J19)</f>
        <v>60</v>
      </c>
      <c r="M19" s="108"/>
      <c r="O19" s="337" t="s">
        <v>597</v>
      </c>
      <c r="P19" s="136"/>
      <c r="Q19" s="136" t="s">
        <v>597</v>
      </c>
      <c r="R19" s="136"/>
      <c r="S19" s="338"/>
      <c r="T19" s="337">
        <v>2</v>
      </c>
      <c r="U19" s="136" t="s">
        <v>620</v>
      </c>
      <c r="V19" s="136">
        <v>2</v>
      </c>
      <c r="W19" s="136" t="s">
        <v>620</v>
      </c>
      <c r="X19" s="136"/>
      <c r="Y19" s="136"/>
      <c r="Z19" s="136"/>
      <c r="AA19" s="136"/>
      <c r="AB19" s="343"/>
      <c r="AC19" s="215"/>
      <c r="AD19" s="215"/>
      <c r="AE19" s="344"/>
      <c r="AF19" s="343">
        <v>3</v>
      </c>
      <c r="AG19" s="215" t="s">
        <v>620</v>
      </c>
      <c r="AH19" s="215">
        <v>3</v>
      </c>
      <c r="AI19" s="215" t="s">
        <v>620</v>
      </c>
      <c r="AJ19" s="215"/>
      <c r="AK19" s="215"/>
      <c r="AL19" s="215"/>
      <c r="AM19" s="344"/>
      <c r="AN19" s="337" t="s">
        <v>630</v>
      </c>
      <c r="AO19" s="136" t="s">
        <v>622</v>
      </c>
      <c r="AP19" s="136"/>
      <c r="AQ19" s="136"/>
      <c r="AR19" s="136"/>
      <c r="AS19" s="338"/>
    </row>
    <row r="20" spans="1:45" s="96" customFormat="1" ht="15" customHeight="1" thickBot="1" x14ac:dyDescent="0.25">
      <c r="A20" s="332" t="s">
        <v>608</v>
      </c>
      <c r="B20" s="230" t="s">
        <v>308</v>
      </c>
      <c r="C20" s="112" t="s">
        <v>79</v>
      </c>
      <c r="D20" s="102">
        <v>6</v>
      </c>
      <c r="E20" s="109">
        <v>24</v>
      </c>
      <c r="F20" s="98">
        <v>1</v>
      </c>
      <c r="G20" s="109">
        <v>6</v>
      </c>
      <c r="H20" s="98">
        <v>1</v>
      </c>
      <c r="I20" s="109">
        <v>20</v>
      </c>
      <c r="J20" s="98">
        <v>1</v>
      </c>
      <c r="K20" s="99">
        <f>SUM(E20,G20,I20)</f>
        <v>50</v>
      </c>
      <c r="L20" s="99">
        <f>((E20*F20)*1.5)+(G20*H20)+(I20*J20)</f>
        <v>62</v>
      </c>
      <c r="M20" s="110"/>
      <c r="O20" s="339" t="s">
        <v>597</v>
      </c>
      <c r="P20" s="340"/>
      <c r="Q20" s="340" t="s">
        <v>597</v>
      </c>
      <c r="R20" s="340"/>
      <c r="S20" s="341"/>
      <c r="T20" s="339">
        <v>2</v>
      </c>
      <c r="U20" s="340" t="s">
        <v>620</v>
      </c>
      <c r="V20" s="340">
        <v>2</v>
      </c>
      <c r="W20" s="340" t="s">
        <v>620</v>
      </c>
      <c r="X20" s="340"/>
      <c r="Y20" s="340"/>
      <c r="Z20" s="340"/>
      <c r="AA20" s="340"/>
      <c r="AB20" s="345"/>
      <c r="AC20" s="346"/>
      <c r="AD20" s="346"/>
      <c r="AE20" s="347"/>
      <c r="AF20" s="345">
        <v>3</v>
      </c>
      <c r="AG20" s="346" t="s">
        <v>620</v>
      </c>
      <c r="AH20" s="346">
        <v>3</v>
      </c>
      <c r="AI20" s="346" t="s">
        <v>620</v>
      </c>
      <c r="AJ20" s="346"/>
      <c r="AK20" s="346"/>
      <c r="AL20" s="346"/>
      <c r="AM20" s="347"/>
      <c r="AN20" s="339" t="s">
        <v>630</v>
      </c>
      <c r="AO20" s="340" t="s">
        <v>622</v>
      </c>
      <c r="AP20" s="340"/>
      <c r="AQ20" s="340"/>
      <c r="AR20" s="340"/>
      <c r="AS20" s="341"/>
    </row>
    <row r="21" spans="1:45" s="103" customFormat="1" ht="15" customHeight="1" thickBot="1" x14ac:dyDescent="0.25">
      <c r="A21" s="224"/>
      <c r="B21" s="218"/>
      <c r="C21" s="104" t="s">
        <v>64</v>
      </c>
      <c r="D21" s="113">
        <f>SUM(D9,D11,D13,D14,D16,D18,D19,D20)</f>
        <v>30</v>
      </c>
      <c r="E21" s="113">
        <f>SUM(E9,E11,E13,E14,E16,E18,E19,E20)</f>
        <v>116</v>
      </c>
      <c r="F21" s="114">
        <v>1</v>
      </c>
      <c r="G21" s="113">
        <f>SUM(G9,G11,G13,G14,G16,G18,G19,G20)</f>
        <v>57</v>
      </c>
      <c r="H21" s="114">
        <v>1</v>
      </c>
      <c r="I21" s="113">
        <f>SUM(I9,I11,I13,I14,I16,I18,I19,I20)</f>
        <v>92</v>
      </c>
      <c r="J21" s="114">
        <v>1</v>
      </c>
      <c r="K21" s="115">
        <f>SUM(E21,G21,I21)</f>
        <v>265</v>
      </c>
      <c r="L21" s="115">
        <f>((E21*F21)*1.5)+(G21*H21)+(I21*J21)</f>
        <v>323</v>
      </c>
      <c r="M21" s="116"/>
    </row>
    <row r="22" spans="1:45" s="61" customFormat="1" ht="15" customHeight="1" x14ac:dyDescent="0.2">
      <c r="A22" s="225"/>
      <c r="B22" s="219"/>
      <c r="C22" s="62"/>
      <c r="D22" s="63"/>
      <c r="E22" s="64"/>
      <c r="F22" s="64"/>
      <c r="G22" s="64"/>
      <c r="H22" s="64"/>
      <c r="I22" s="64"/>
      <c r="J22" s="64"/>
      <c r="K22" s="70"/>
      <c r="L22" s="70"/>
      <c r="M22" s="65"/>
      <c r="O22" s="491" t="s">
        <v>50</v>
      </c>
      <c r="P22" s="492"/>
      <c r="Q22" s="492"/>
      <c r="R22" s="492"/>
      <c r="S22" s="493"/>
      <c r="T22" s="494" t="s">
        <v>51</v>
      </c>
      <c r="U22" s="495"/>
      <c r="V22" s="495"/>
      <c r="W22" s="495"/>
      <c r="X22" s="495"/>
      <c r="Y22" s="495"/>
      <c r="Z22" s="495"/>
      <c r="AA22" s="495"/>
      <c r="AB22" s="496" t="s">
        <v>52</v>
      </c>
      <c r="AC22" s="497"/>
      <c r="AD22" s="497"/>
      <c r="AE22" s="498"/>
      <c r="AF22" s="496" t="s">
        <v>53</v>
      </c>
      <c r="AG22" s="497"/>
      <c r="AH22" s="497"/>
      <c r="AI22" s="497"/>
      <c r="AJ22" s="497"/>
      <c r="AK22" s="497"/>
      <c r="AL22" s="497"/>
      <c r="AM22" s="498"/>
      <c r="AN22" s="482" t="s">
        <v>54</v>
      </c>
      <c r="AO22" s="483"/>
      <c r="AP22" s="483"/>
      <c r="AQ22" s="483"/>
      <c r="AR22" s="483"/>
      <c r="AS22" s="484"/>
    </row>
    <row r="23" spans="1:45" s="61" customFormat="1" ht="15.75" customHeight="1" x14ac:dyDescent="0.2">
      <c r="A23" s="225"/>
      <c r="B23" s="219"/>
      <c r="C23" s="62"/>
      <c r="D23" s="63"/>
      <c r="E23" s="64"/>
      <c r="F23" s="64"/>
      <c r="G23" s="64"/>
      <c r="H23" s="64"/>
      <c r="I23" s="64"/>
      <c r="J23" s="64"/>
      <c r="K23" s="70"/>
      <c r="L23" s="70"/>
      <c r="M23" s="65"/>
      <c r="O23" s="41" t="s">
        <v>55</v>
      </c>
      <c r="P23" s="312" t="s">
        <v>56</v>
      </c>
      <c r="Q23" s="312" t="s">
        <v>57</v>
      </c>
      <c r="R23" s="312" t="s">
        <v>59</v>
      </c>
      <c r="S23" s="313" t="s">
        <v>60</v>
      </c>
      <c r="T23" s="507" t="s">
        <v>55</v>
      </c>
      <c r="U23" s="508"/>
      <c r="V23" s="508" t="s">
        <v>56</v>
      </c>
      <c r="W23" s="508"/>
      <c r="X23" s="508" t="s">
        <v>61</v>
      </c>
      <c r="Y23" s="508"/>
      <c r="Z23" s="508" t="s">
        <v>59</v>
      </c>
      <c r="AA23" s="508"/>
      <c r="AB23" s="43" t="s">
        <v>55</v>
      </c>
      <c r="AC23" s="44" t="s">
        <v>56</v>
      </c>
      <c r="AD23" s="44" t="s">
        <v>57</v>
      </c>
      <c r="AE23" s="328" t="s">
        <v>59</v>
      </c>
      <c r="AF23" s="502" t="s">
        <v>55</v>
      </c>
      <c r="AG23" s="503"/>
      <c r="AH23" s="504" t="s">
        <v>56</v>
      </c>
      <c r="AI23" s="503"/>
      <c r="AJ23" s="504" t="s">
        <v>61</v>
      </c>
      <c r="AK23" s="503"/>
      <c r="AL23" s="504" t="s">
        <v>59</v>
      </c>
      <c r="AM23" s="505"/>
      <c r="AN23" s="506" t="s">
        <v>55</v>
      </c>
      <c r="AO23" s="500"/>
      <c r="AP23" s="499" t="s">
        <v>61</v>
      </c>
      <c r="AQ23" s="500"/>
      <c r="AR23" s="499" t="s">
        <v>59</v>
      </c>
      <c r="AS23" s="501"/>
    </row>
    <row r="24" spans="1:45" ht="25.5" customHeight="1" x14ac:dyDescent="0.2">
      <c r="A24" s="237" t="s">
        <v>337</v>
      </c>
      <c r="C24" s="71" t="s">
        <v>17</v>
      </c>
      <c r="D24" s="91" t="s">
        <v>5</v>
      </c>
      <c r="E24" s="11" t="s">
        <v>8</v>
      </c>
      <c r="F24" s="11" t="s">
        <v>9</v>
      </c>
      <c r="G24" s="12" t="s">
        <v>10</v>
      </c>
      <c r="H24" s="13" t="s">
        <v>9</v>
      </c>
      <c r="I24" s="12" t="s">
        <v>11</v>
      </c>
      <c r="J24" s="13" t="s">
        <v>12</v>
      </c>
      <c r="K24" s="14" t="s">
        <v>13</v>
      </c>
      <c r="L24" s="13" t="s">
        <v>14</v>
      </c>
      <c r="M24" s="34" t="s">
        <v>15</v>
      </c>
      <c r="N24" s="61"/>
      <c r="O24" s="45" t="s">
        <v>62</v>
      </c>
      <c r="P24" s="46" t="s">
        <v>62</v>
      </c>
      <c r="Q24" s="46" t="s">
        <v>62</v>
      </c>
      <c r="R24" s="46" t="s">
        <v>62</v>
      </c>
      <c r="S24" s="47" t="s">
        <v>62</v>
      </c>
      <c r="T24" s="45" t="s">
        <v>62</v>
      </c>
      <c r="U24" s="46" t="s">
        <v>63</v>
      </c>
      <c r="V24" s="46" t="s">
        <v>62</v>
      </c>
      <c r="W24" s="46" t="s">
        <v>63</v>
      </c>
      <c r="X24" s="46" t="s">
        <v>62</v>
      </c>
      <c r="Y24" s="46" t="s">
        <v>63</v>
      </c>
      <c r="Z24" s="46" t="s">
        <v>62</v>
      </c>
      <c r="AA24" s="46" t="s">
        <v>63</v>
      </c>
      <c r="AB24" s="48" t="s">
        <v>62</v>
      </c>
      <c r="AC24" s="49" t="s">
        <v>62</v>
      </c>
      <c r="AD24" s="49" t="s">
        <v>62</v>
      </c>
      <c r="AE24" s="50" t="s">
        <v>62</v>
      </c>
      <c r="AF24" s="48" t="s">
        <v>62</v>
      </c>
      <c r="AG24" s="49" t="s">
        <v>63</v>
      </c>
      <c r="AH24" s="49" t="s">
        <v>62</v>
      </c>
      <c r="AI24" s="49" t="s">
        <v>63</v>
      </c>
      <c r="AJ24" s="49" t="s">
        <v>62</v>
      </c>
      <c r="AK24" s="49" t="s">
        <v>63</v>
      </c>
      <c r="AL24" s="49" t="s">
        <v>62</v>
      </c>
      <c r="AM24" s="50" t="s">
        <v>63</v>
      </c>
      <c r="AN24" s="51" t="s">
        <v>62</v>
      </c>
      <c r="AO24" s="52" t="s">
        <v>63</v>
      </c>
      <c r="AP24" s="52" t="s">
        <v>62</v>
      </c>
      <c r="AQ24" s="52" t="s">
        <v>63</v>
      </c>
      <c r="AR24" s="52" t="s">
        <v>62</v>
      </c>
      <c r="AS24" s="53" t="s">
        <v>63</v>
      </c>
    </row>
    <row r="25" spans="1:45" ht="30" customHeight="1" x14ac:dyDescent="0.2">
      <c r="A25" s="231"/>
      <c r="B25" s="238" t="s">
        <v>309</v>
      </c>
      <c r="C25" s="232" t="s">
        <v>73</v>
      </c>
      <c r="D25" s="97"/>
      <c r="E25" s="105"/>
      <c r="F25" s="105"/>
      <c r="G25" s="105"/>
      <c r="H25" s="105"/>
      <c r="I25" s="105"/>
      <c r="J25" s="105"/>
      <c r="K25" s="105"/>
      <c r="L25" s="105"/>
      <c r="M25" s="106"/>
      <c r="O25" s="54"/>
      <c r="P25" s="55"/>
      <c r="Q25" s="55"/>
      <c r="R25" s="55"/>
      <c r="S25" s="56"/>
      <c r="T25" s="54"/>
      <c r="U25" s="55"/>
      <c r="V25" s="55"/>
      <c r="W25" s="55"/>
      <c r="X25" s="55"/>
      <c r="Y25" s="55"/>
      <c r="Z25" s="55"/>
      <c r="AA25" s="55"/>
      <c r="AB25" s="54"/>
      <c r="AC25" s="55"/>
      <c r="AD25" s="55"/>
      <c r="AE25" s="56"/>
      <c r="AF25" s="54"/>
      <c r="AG25" s="55"/>
      <c r="AH25" s="55"/>
      <c r="AI25" s="55"/>
      <c r="AJ25" s="55"/>
      <c r="AK25" s="55"/>
      <c r="AL25" s="55"/>
      <c r="AM25" s="56"/>
      <c r="AN25" s="57"/>
      <c r="AO25" s="58"/>
      <c r="AP25" s="58"/>
      <c r="AQ25" s="58"/>
      <c r="AR25" s="58"/>
      <c r="AS25" s="59"/>
    </row>
    <row r="26" spans="1:45" s="96" customFormat="1" ht="15" customHeight="1" x14ac:dyDescent="0.2">
      <c r="A26" s="274" t="s">
        <v>609</v>
      </c>
      <c r="B26" s="329" t="s">
        <v>310</v>
      </c>
      <c r="C26" s="233" t="s">
        <v>82</v>
      </c>
      <c r="D26" s="100">
        <v>2</v>
      </c>
      <c r="E26" s="98">
        <v>0</v>
      </c>
      <c r="F26" s="98">
        <v>1</v>
      </c>
      <c r="G26" s="100">
        <v>13</v>
      </c>
      <c r="H26" s="100">
        <v>1</v>
      </c>
      <c r="I26" s="100">
        <v>0</v>
      </c>
      <c r="J26" s="98">
        <v>1</v>
      </c>
      <c r="K26" s="99">
        <f>SUM(E26,G26,I26)</f>
        <v>13</v>
      </c>
      <c r="L26" s="99">
        <f>((E26*F26)*1.5)+(G26*H26)+(I26*J26)</f>
        <v>13</v>
      </c>
      <c r="M26" s="101"/>
      <c r="O26" s="337"/>
      <c r="P26" s="136"/>
      <c r="Q26" s="136"/>
      <c r="R26" s="136">
        <v>2</v>
      </c>
      <c r="S26" s="338"/>
      <c r="T26" s="337"/>
      <c r="U26" s="136"/>
      <c r="V26" s="136"/>
      <c r="W26" s="136"/>
      <c r="X26" s="136"/>
      <c r="Y26" s="136"/>
      <c r="Z26" s="136"/>
      <c r="AA26" s="136"/>
      <c r="AB26" s="343"/>
      <c r="AC26" s="215"/>
      <c r="AD26" s="215"/>
      <c r="AE26" s="344">
        <v>2</v>
      </c>
      <c r="AF26" s="343"/>
      <c r="AG26" s="215"/>
      <c r="AH26" s="215"/>
      <c r="AI26" s="215"/>
      <c r="AJ26" s="215"/>
      <c r="AK26" s="215"/>
      <c r="AL26" s="215"/>
      <c r="AM26" s="344"/>
      <c r="AN26" s="337"/>
      <c r="AO26" s="136"/>
      <c r="AP26" s="136"/>
      <c r="AQ26" s="136"/>
      <c r="AR26" s="136" t="s">
        <v>627</v>
      </c>
      <c r="AS26" s="338" t="s">
        <v>622</v>
      </c>
    </row>
    <row r="27" spans="1:45" s="96" customFormat="1" ht="15" customHeight="1" x14ac:dyDescent="0.2">
      <c r="A27" s="274" t="s">
        <v>609</v>
      </c>
      <c r="B27" s="329" t="s">
        <v>311</v>
      </c>
      <c r="C27" s="233" t="s">
        <v>83</v>
      </c>
      <c r="D27" s="100">
        <v>0</v>
      </c>
      <c r="E27" s="100">
        <v>0</v>
      </c>
      <c r="F27" s="98">
        <v>1</v>
      </c>
      <c r="G27" s="100">
        <v>7</v>
      </c>
      <c r="H27" s="98">
        <v>1</v>
      </c>
      <c r="I27" s="100">
        <v>0</v>
      </c>
      <c r="J27" s="98">
        <v>1</v>
      </c>
      <c r="K27" s="99">
        <f>SUM(E27,G27,I27)</f>
        <v>7</v>
      </c>
      <c r="L27" s="99">
        <f>((E27*F27)*1.5)+(G27*H27)+(I27*J27)</f>
        <v>7</v>
      </c>
      <c r="M27" s="101"/>
      <c r="O27" s="337"/>
      <c r="P27" s="136"/>
      <c r="Q27" s="136"/>
      <c r="R27" s="136"/>
      <c r="S27" s="338"/>
      <c r="T27" s="337"/>
      <c r="U27" s="136"/>
      <c r="V27" s="136"/>
      <c r="W27" s="136"/>
      <c r="X27" s="136"/>
      <c r="Y27" s="136"/>
      <c r="Z27" s="136"/>
      <c r="AA27" s="136"/>
      <c r="AB27" s="343"/>
      <c r="AC27" s="215"/>
      <c r="AD27" s="215"/>
      <c r="AE27" s="344"/>
      <c r="AF27" s="343"/>
      <c r="AG27" s="215"/>
      <c r="AH27" s="215"/>
      <c r="AI27" s="215"/>
      <c r="AJ27" s="215"/>
      <c r="AK27" s="215"/>
      <c r="AL27" s="215"/>
      <c r="AM27" s="344"/>
      <c r="AN27" s="337"/>
      <c r="AO27" s="136"/>
      <c r="AP27" s="136"/>
      <c r="AQ27" s="136"/>
      <c r="AR27" s="136"/>
      <c r="AS27" s="338"/>
    </row>
    <row r="28" spans="1:45" s="96" customFormat="1" ht="15" customHeight="1" x14ac:dyDescent="0.2">
      <c r="A28" s="231"/>
      <c r="B28" s="330" t="s">
        <v>312</v>
      </c>
      <c r="C28" s="232" t="s">
        <v>74</v>
      </c>
      <c r="D28" s="97"/>
      <c r="E28" s="105"/>
      <c r="F28" s="105"/>
      <c r="G28" s="105"/>
      <c r="H28" s="105"/>
      <c r="I28" s="105"/>
      <c r="J28" s="105"/>
      <c r="K28" s="105"/>
      <c r="L28" s="105"/>
      <c r="M28" s="106"/>
      <c r="O28" s="335"/>
      <c r="P28" s="105"/>
      <c r="Q28" s="105"/>
      <c r="R28" s="105"/>
      <c r="S28" s="336"/>
      <c r="T28" s="342"/>
      <c r="U28" s="105"/>
      <c r="V28" s="105"/>
      <c r="W28" s="106"/>
      <c r="X28" s="105"/>
      <c r="Y28" s="105"/>
      <c r="Z28" s="105"/>
      <c r="AA28" s="105"/>
      <c r="AB28" s="335"/>
      <c r="AC28" s="105"/>
      <c r="AD28" s="105"/>
      <c r="AE28" s="336"/>
      <c r="AF28" s="342"/>
      <c r="AG28" s="105"/>
      <c r="AH28" s="105"/>
      <c r="AI28" s="105"/>
      <c r="AJ28" s="105"/>
      <c r="AK28" s="106"/>
      <c r="AL28" s="105"/>
      <c r="AM28" s="336"/>
      <c r="AN28" s="342"/>
      <c r="AO28" s="105"/>
      <c r="AP28" s="105"/>
      <c r="AQ28" s="106"/>
      <c r="AR28" s="105"/>
      <c r="AS28" s="336"/>
    </row>
    <row r="29" spans="1:45" s="96" customFormat="1" ht="15" customHeight="1" x14ac:dyDescent="0.2">
      <c r="A29" s="274" t="s">
        <v>610</v>
      </c>
      <c r="B29" s="329" t="s">
        <v>313</v>
      </c>
      <c r="C29" s="234" t="s">
        <v>84</v>
      </c>
      <c r="D29" s="26">
        <v>6</v>
      </c>
      <c r="E29" s="26"/>
      <c r="F29" s="24"/>
      <c r="G29" s="26"/>
      <c r="H29" s="24"/>
      <c r="I29" s="26"/>
      <c r="J29" s="26"/>
      <c r="K29" s="24">
        <f t="shared" ref="K29" si="0">SUM(E29:J29)</f>
        <v>0</v>
      </c>
      <c r="L29" s="24">
        <f t="shared" ref="L29" si="1">1.5*E29+G29</f>
        <v>0</v>
      </c>
      <c r="M29" s="28"/>
      <c r="O29" s="337">
        <v>4</v>
      </c>
      <c r="P29" s="136"/>
      <c r="Q29" s="136"/>
      <c r="R29" s="136">
        <v>2</v>
      </c>
      <c r="S29" s="338"/>
      <c r="T29" s="337"/>
      <c r="U29" s="136"/>
      <c r="V29" s="136"/>
      <c r="W29" s="136"/>
      <c r="X29" s="136"/>
      <c r="Y29" s="136"/>
      <c r="Z29" s="136"/>
      <c r="AA29" s="136"/>
      <c r="AB29" s="343">
        <v>4</v>
      </c>
      <c r="AC29" s="215"/>
      <c r="AD29" s="215"/>
      <c r="AE29" s="344">
        <v>2</v>
      </c>
      <c r="AF29" s="343"/>
      <c r="AG29" s="215"/>
      <c r="AH29" s="215"/>
      <c r="AI29" s="215"/>
      <c r="AJ29" s="215"/>
      <c r="AK29" s="215"/>
      <c r="AL29" s="215"/>
      <c r="AM29" s="344"/>
      <c r="AN29" s="337" t="s">
        <v>631</v>
      </c>
      <c r="AO29" s="136" t="s">
        <v>632</v>
      </c>
      <c r="AP29" s="136"/>
      <c r="AQ29" s="136"/>
      <c r="AR29" s="136" t="s">
        <v>627</v>
      </c>
      <c r="AS29" s="338" t="s">
        <v>622</v>
      </c>
    </row>
    <row r="30" spans="1:45" ht="15" customHeight="1" x14ac:dyDescent="0.2">
      <c r="A30" s="231"/>
      <c r="B30" s="330" t="s">
        <v>314</v>
      </c>
      <c r="C30" s="232" t="s">
        <v>76</v>
      </c>
      <c r="D30" s="97"/>
      <c r="E30" s="105"/>
      <c r="F30" s="105"/>
      <c r="G30" s="105"/>
      <c r="H30" s="105"/>
      <c r="I30" s="105"/>
      <c r="J30" s="105"/>
      <c r="K30" s="105"/>
      <c r="L30" s="105"/>
      <c r="M30" s="106"/>
      <c r="O30" s="335"/>
      <c r="P30" s="105"/>
      <c r="Q30" s="105"/>
      <c r="R30" s="105"/>
      <c r="S30" s="336"/>
      <c r="T30" s="342"/>
      <c r="U30" s="105"/>
      <c r="V30" s="105"/>
      <c r="W30" s="106"/>
      <c r="X30" s="105"/>
      <c r="Y30" s="105"/>
      <c r="Z30" s="105"/>
      <c r="AA30" s="105"/>
      <c r="AB30" s="335"/>
      <c r="AC30" s="105"/>
      <c r="AD30" s="105"/>
      <c r="AE30" s="336"/>
      <c r="AF30" s="342"/>
      <c r="AG30" s="105"/>
      <c r="AH30" s="105"/>
      <c r="AI30" s="105"/>
      <c r="AJ30" s="105"/>
      <c r="AK30" s="106"/>
      <c r="AL30" s="105"/>
      <c r="AM30" s="336"/>
      <c r="AN30" s="342"/>
      <c r="AO30" s="105"/>
      <c r="AP30" s="105"/>
      <c r="AQ30" s="106"/>
      <c r="AR30" s="105"/>
      <c r="AS30" s="336"/>
    </row>
    <row r="31" spans="1:45" s="96" customFormat="1" ht="15" customHeight="1" x14ac:dyDescent="0.2">
      <c r="A31" s="274" t="s">
        <v>611</v>
      </c>
      <c r="B31" s="329" t="s">
        <v>315</v>
      </c>
      <c r="C31" s="233" t="s">
        <v>85</v>
      </c>
      <c r="D31" s="100">
        <v>4</v>
      </c>
      <c r="E31" s="98">
        <v>22</v>
      </c>
      <c r="F31" s="98">
        <v>1</v>
      </c>
      <c r="G31" s="100">
        <v>10</v>
      </c>
      <c r="H31" s="100">
        <v>1</v>
      </c>
      <c r="I31" s="100">
        <v>8</v>
      </c>
      <c r="J31" s="98">
        <v>1</v>
      </c>
      <c r="K31" s="99">
        <f>SUM(E31,G31,I31)</f>
        <v>40</v>
      </c>
      <c r="L31" s="99">
        <f>((E31*F31)*1.5)+(G31*H31)+(I31*J31)</f>
        <v>51</v>
      </c>
      <c r="M31" s="101"/>
      <c r="O31" s="337"/>
      <c r="P31" s="136"/>
      <c r="Q31" s="136"/>
      <c r="R31" s="136">
        <v>1.5</v>
      </c>
      <c r="S31" s="338"/>
      <c r="T31" s="337">
        <v>2.5</v>
      </c>
      <c r="U31" s="136" t="s">
        <v>620</v>
      </c>
      <c r="V31" s="136"/>
      <c r="W31" s="136"/>
      <c r="X31" s="136"/>
      <c r="Y31" s="136"/>
      <c r="Z31" s="136"/>
      <c r="AA31" s="136"/>
      <c r="AB31" s="343"/>
      <c r="AC31" s="215"/>
      <c r="AD31" s="215"/>
      <c r="AE31" s="344"/>
      <c r="AF31" s="343">
        <v>4</v>
      </c>
      <c r="AG31" s="215" t="s">
        <v>620</v>
      </c>
      <c r="AH31" s="215"/>
      <c r="AI31" s="215"/>
      <c r="AJ31" s="215"/>
      <c r="AK31" s="215"/>
      <c r="AL31" s="215"/>
      <c r="AM31" s="344"/>
      <c r="AN31" s="337" t="s">
        <v>633</v>
      </c>
      <c r="AO31" s="136" t="s">
        <v>622</v>
      </c>
      <c r="AP31" s="136"/>
      <c r="AQ31" s="136"/>
      <c r="AR31" s="136"/>
      <c r="AS31" s="338"/>
    </row>
    <row r="32" spans="1:45" s="96" customFormat="1" ht="15" customHeight="1" x14ac:dyDescent="0.2">
      <c r="A32" s="274" t="s">
        <v>612</v>
      </c>
      <c r="B32" s="329" t="s">
        <v>316</v>
      </c>
      <c r="C32" s="233" t="s">
        <v>86</v>
      </c>
      <c r="D32" s="100">
        <v>4</v>
      </c>
      <c r="E32" s="98">
        <v>17</v>
      </c>
      <c r="F32" s="98">
        <v>1</v>
      </c>
      <c r="G32" s="100">
        <v>10</v>
      </c>
      <c r="H32" s="100">
        <v>1</v>
      </c>
      <c r="I32" s="100">
        <v>8</v>
      </c>
      <c r="J32" s="98">
        <v>1</v>
      </c>
      <c r="K32" s="99">
        <f>SUM(E32,G32,I32)</f>
        <v>35</v>
      </c>
      <c r="L32" s="99">
        <f>((E32*F32)*1.5)+(G32*H32)+(I32*J32)</f>
        <v>43.5</v>
      </c>
      <c r="M32" s="101"/>
      <c r="O32" s="337"/>
      <c r="P32" s="136"/>
      <c r="Q32" s="136" t="s">
        <v>597</v>
      </c>
      <c r="R32" s="136" t="s">
        <v>597</v>
      </c>
      <c r="S32" s="338"/>
      <c r="T32" s="337">
        <v>2</v>
      </c>
      <c r="U32" s="136" t="s">
        <v>620</v>
      </c>
      <c r="V32" s="136"/>
      <c r="W32" s="136"/>
      <c r="X32" s="136"/>
      <c r="Y32" s="136"/>
      <c r="Z32" s="136"/>
      <c r="AA32" s="136"/>
      <c r="AB32" s="343"/>
      <c r="AC32" s="215"/>
      <c r="AD32" s="215"/>
      <c r="AE32" s="344"/>
      <c r="AF32" s="343">
        <v>4</v>
      </c>
      <c r="AG32" s="215" t="s">
        <v>620</v>
      </c>
      <c r="AH32" s="215"/>
      <c r="AI32" s="215"/>
      <c r="AJ32" s="215"/>
      <c r="AK32" s="215"/>
      <c r="AL32" s="215"/>
      <c r="AM32" s="344"/>
      <c r="AN32" s="337" t="s">
        <v>598</v>
      </c>
      <c r="AO32" s="136" t="s">
        <v>622</v>
      </c>
      <c r="AP32" s="136"/>
      <c r="AQ32" s="136"/>
      <c r="AR32" s="136"/>
      <c r="AS32" s="338"/>
    </row>
    <row r="33" spans="1:45" s="96" customFormat="1" ht="15" customHeight="1" x14ac:dyDescent="0.2">
      <c r="A33" s="274" t="s">
        <v>612</v>
      </c>
      <c r="B33" s="329" t="s">
        <v>317</v>
      </c>
      <c r="C33" s="233" t="s">
        <v>87</v>
      </c>
      <c r="D33" s="100">
        <v>5</v>
      </c>
      <c r="E33" s="98">
        <v>28</v>
      </c>
      <c r="F33" s="98">
        <v>1</v>
      </c>
      <c r="G33" s="100">
        <v>7</v>
      </c>
      <c r="H33" s="100">
        <v>1</v>
      </c>
      <c r="I33" s="100">
        <v>10</v>
      </c>
      <c r="J33" s="98">
        <v>1</v>
      </c>
      <c r="K33" s="99">
        <f>SUM(E33,G33,I33)</f>
        <v>45</v>
      </c>
      <c r="L33" s="99">
        <f>((E33*F33)*1.5)+(G33*H33)+(I33*J33)</f>
        <v>59</v>
      </c>
      <c r="M33" s="101"/>
      <c r="O33" s="337" t="s">
        <v>623</v>
      </c>
      <c r="P33" s="136"/>
      <c r="Q33" s="136"/>
      <c r="R33" s="136"/>
      <c r="S33" s="338"/>
      <c r="T33" s="337">
        <v>3</v>
      </c>
      <c r="U33" s="136" t="s">
        <v>624</v>
      </c>
      <c r="V33" s="136"/>
      <c r="W33" s="136"/>
      <c r="X33" s="136"/>
      <c r="Y33" s="136"/>
      <c r="Z33" s="136"/>
      <c r="AA33" s="136"/>
      <c r="AB33" s="343"/>
      <c r="AC33" s="215"/>
      <c r="AD33" s="215"/>
      <c r="AE33" s="344"/>
      <c r="AF33" s="343">
        <v>5</v>
      </c>
      <c r="AG33" s="215" t="s">
        <v>624</v>
      </c>
      <c r="AH33" s="215"/>
      <c r="AI33" s="215"/>
      <c r="AJ33" s="215"/>
      <c r="AK33" s="215"/>
      <c r="AL33" s="215"/>
      <c r="AM33" s="344"/>
      <c r="AN33" s="337" t="s">
        <v>634</v>
      </c>
      <c r="AO33" s="136" t="s">
        <v>622</v>
      </c>
      <c r="AP33" s="136"/>
      <c r="AQ33" s="136"/>
      <c r="AR33" s="136"/>
      <c r="AS33" s="338"/>
    </row>
    <row r="34" spans="1:45" s="96" customFormat="1" ht="15" customHeight="1" x14ac:dyDescent="0.2">
      <c r="A34" s="274" t="s">
        <v>613</v>
      </c>
      <c r="B34" s="329" t="s">
        <v>318</v>
      </c>
      <c r="C34" s="233" t="s">
        <v>88</v>
      </c>
      <c r="D34" s="100">
        <v>5</v>
      </c>
      <c r="E34" s="98">
        <v>39</v>
      </c>
      <c r="F34" s="98">
        <v>1</v>
      </c>
      <c r="G34" s="100">
        <v>5</v>
      </c>
      <c r="H34" s="100">
        <v>1</v>
      </c>
      <c r="I34" s="100">
        <v>5</v>
      </c>
      <c r="J34" s="98">
        <v>1</v>
      </c>
      <c r="K34" s="99">
        <f>SUM(E34,G34,I34)</f>
        <v>49</v>
      </c>
      <c r="L34" s="99">
        <f>((E34*F34)*1.5)+(G34*H34)+(I34*J34)</f>
        <v>68.5</v>
      </c>
      <c r="M34" s="101"/>
      <c r="O34" s="337"/>
      <c r="P34" s="136"/>
      <c r="Q34" s="136"/>
      <c r="R34" s="136"/>
      <c r="S34" s="338"/>
      <c r="T34" s="337">
        <v>2.5</v>
      </c>
      <c r="U34" s="136" t="s">
        <v>620</v>
      </c>
      <c r="V34" s="136">
        <v>2.5</v>
      </c>
      <c r="W34" s="136" t="s">
        <v>620</v>
      </c>
      <c r="X34" s="136"/>
      <c r="Y34" s="136"/>
      <c r="Z34" s="136"/>
      <c r="AA34" s="136"/>
      <c r="AB34" s="343"/>
      <c r="AC34" s="215"/>
      <c r="AD34" s="215"/>
      <c r="AE34" s="344"/>
      <c r="AF34" s="343">
        <v>2.5</v>
      </c>
      <c r="AG34" s="215" t="s">
        <v>620</v>
      </c>
      <c r="AH34" s="215">
        <v>2.5</v>
      </c>
      <c r="AI34" s="215" t="s">
        <v>620</v>
      </c>
      <c r="AJ34" s="215"/>
      <c r="AK34" s="215"/>
      <c r="AL34" s="215"/>
      <c r="AM34" s="344"/>
      <c r="AN34" s="337" t="s">
        <v>635</v>
      </c>
      <c r="AO34" s="136" t="s">
        <v>622</v>
      </c>
      <c r="AP34" s="136"/>
      <c r="AQ34" s="136"/>
      <c r="AR34" s="136"/>
      <c r="AS34" s="338"/>
    </row>
    <row r="35" spans="1:45" s="96" customFormat="1" ht="15" customHeight="1" x14ac:dyDescent="0.2">
      <c r="A35" s="231"/>
      <c r="B35" s="330" t="s">
        <v>319</v>
      </c>
      <c r="C35" s="235" t="s">
        <v>89</v>
      </c>
      <c r="D35" s="97"/>
      <c r="E35" s="105"/>
      <c r="F35" s="105"/>
      <c r="G35" s="105"/>
      <c r="H35" s="105"/>
      <c r="I35" s="105"/>
      <c r="J35" s="105"/>
      <c r="K35" s="105"/>
      <c r="L35" s="105"/>
      <c r="M35" s="106"/>
      <c r="O35" s="335"/>
      <c r="P35" s="105"/>
      <c r="Q35" s="105"/>
      <c r="R35" s="105"/>
      <c r="S35" s="336"/>
      <c r="T35" s="342"/>
      <c r="U35" s="105"/>
      <c r="V35" s="105"/>
      <c r="W35" s="106"/>
      <c r="X35" s="105"/>
      <c r="Y35" s="105"/>
      <c r="Z35" s="105"/>
      <c r="AA35" s="105"/>
      <c r="AB35" s="335"/>
      <c r="AC35" s="105"/>
      <c r="AD35" s="105"/>
      <c r="AE35" s="336"/>
      <c r="AF35" s="342"/>
      <c r="AG35" s="105"/>
      <c r="AH35" s="105"/>
      <c r="AI35" s="105"/>
      <c r="AJ35" s="105"/>
      <c r="AK35" s="106"/>
      <c r="AL35" s="105"/>
      <c r="AM35" s="336"/>
      <c r="AN35" s="342"/>
      <c r="AO35" s="105"/>
      <c r="AP35" s="105"/>
      <c r="AQ35" s="106"/>
      <c r="AR35" s="105"/>
      <c r="AS35" s="336"/>
    </row>
    <row r="36" spans="1:45" ht="15" customHeight="1" thickBot="1" x14ac:dyDescent="0.25">
      <c r="A36" s="274" t="s">
        <v>613</v>
      </c>
      <c r="B36" s="331" t="s">
        <v>320</v>
      </c>
      <c r="C36" s="236" t="s">
        <v>90</v>
      </c>
      <c r="D36" s="26">
        <v>4</v>
      </c>
      <c r="E36" s="26">
        <v>4</v>
      </c>
      <c r="F36" s="98">
        <v>1</v>
      </c>
      <c r="G36" s="26">
        <v>22</v>
      </c>
      <c r="H36" s="98">
        <v>1</v>
      </c>
      <c r="I36" s="26">
        <v>24</v>
      </c>
      <c r="J36" s="98">
        <v>1</v>
      </c>
      <c r="K36" s="24">
        <f t="shared" ref="K36:K37" si="2">SUM(E36:J36)</f>
        <v>53</v>
      </c>
      <c r="L36" s="24">
        <f t="shared" ref="L36" si="3">1.5*E36+G36</f>
        <v>28</v>
      </c>
      <c r="M36" s="28"/>
      <c r="O36" s="319">
        <v>1</v>
      </c>
      <c r="P36" s="320"/>
      <c r="Q36" s="320"/>
      <c r="R36" s="340">
        <v>3</v>
      </c>
      <c r="S36" s="321"/>
      <c r="T36" s="319"/>
      <c r="U36" s="320"/>
      <c r="V36" s="320"/>
      <c r="W36" s="320"/>
      <c r="X36" s="320"/>
      <c r="Y36" s="320"/>
      <c r="Z36" s="320"/>
      <c r="AA36" s="320"/>
      <c r="AB36" s="345">
        <v>1</v>
      </c>
      <c r="AC36" s="346"/>
      <c r="AD36" s="346"/>
      <c r="AE36" s="347">
        <v>3</v>
      </c>
      <c r="AF36" s="345"/>
      <c r="AG36" s="346"/>
      <c r="AH36" s="346"/>
      <c r="AI36" s="346"/>
      <c r="AJ36" s="346"/>
      <c r="AK36" s="346"/>
      <c r="AL36" s="346"/>
      <c r="AM36" s="347"/>
      <c r="AN36" s="339" t="s">
        <v>631</v>
      </c>
      <c r="AO36" s="340" t="s">
        <v>622</v>
      </c>
      <c r="AP36" s="320"/>
      <c r="AQ36" s="320"/>
      <c r="AR36" s="320"/>
      <c r="AS36" s="321"/>
    </row>
    <row r="37" spans="1:45" ht="12.75" x14ac:dyDescent="0.2">
      <c r="C37" s="74" t="s">
        <v>65</v>
      </c>
      <c r="D37" s="117">
        <f>SUM(D26,D27,D29,D31,D32,D33,D34,D36)</f>
        <v>30</v>
      </c>
      <c r="E37" s="117">
        <f>SUM(E26,E27,E29,E31,E32,E33,E34,E36)</f>
        <v>110</v>
      </c>
      <c r="F37" s="118">
        <v>1</v>
      </c>
      <c r="G37" s="117">
        <f>SUM(G26,G27,G29,G31,G32,G33,G34,G36)</f>
        <v>74</v>
      </c>
      <c r="H37" s="118">
        <v>1</v>
      </c>
      <c r="I37" s="117">
        <f>SUM(I26,I27,I29,I31,I32,I33,I34,I36)</f>
        <v>55</v>
      </c>
      <c r="J37" s="118">
        <v>1</v>
      </c>
      <c r="K37" s="119">
        <f t="shared" si="2"/>
        <v>242</v>
      </c>
      <c r="L37" s="115">
        <f>((E37*F37)*1.5)+(G37*H37)+(I37*J37)</f>
        <v>294</v>
      </c>
      <c r="M37" s="77"/>
    </row>
    <row r="38" spans="1:45" ht="21.75" customHeight="1" x14ac:dyDescent="0.2">
      <c r="C38" s="1" t="s">
        <v>26</v>
      </c>
      <c r="D38" s="120">
        <f>SUM(D21,D37)</f>
        <v>60</v>
      </c>
      <c r="E38" s="120">
        <f>SUM(E21,E37)</f>
        <v>226</v>
      </c>
      <c r="F38" s="121">
        <v>1</v>
      </c>
      <c r="G38" s="120">
        <f>SUM(G21,G37)</f>
        <v>131</v>
      </c>
      <c r="H38" s="122">
        <v>1</v>
      </c>
      <c r="I38" s="120">
        <f>SUM(I21,I37)</f>
        <v>147</v>
      </c>
      <c r="J38" s="121">
        <v>1</v>
      </c>
      <c r="K38" s="120">
        <f>SUM(K21,K37)</f>
        <v>507</v>
      </c>
      <c r="L38" s="120">
        <f>SUM(L21,L37)</f>
        <v>617</v>
      </c>
      <c r="M38" s="123"/>
    </row>
    <row r="39" spans="1:45" ht="15" customHeight="1" thickBot="1" x14ac:dyDescent="0.25">
      <c r="C39" s="79"/>
      <c r="D39" s="80"/>
      <c r="E39" s="80"/>
      <c r="F39" s="81"/>
      <c r="G39" s="80"/>
      <c r="H39" s="82"/>
      <c r="I39" s="81"/>
      <c r="J39" s="81"/>
      <c r="K39" s="83"/>
      <c r="L39" s="84"/>
      <c r="M39" s="85"/>
    </row>
    <row r="40" spans="1:45" ht="15" customHeight="1" x14ac:dyDescent="0.2">
      <c r="A40" s="481" t="s">
        <v>713</v>
      </c>
      <c r="B40" s="481"/>
      <c r="C40" s="481"/>
      <c r="D40" s="481"/>
      <c r="E40" s="481"/>
      <c r="F40" s="481"/>
      <c r="G40" s="481"/>
      <c r="H40" s="481"/>
      <c r="I40" s="481"/>
      <c r="J40" s="481"/>
      <c r="K40" s="481"/>
      <c r="L40" s="481"/>
      <c r="M40" s="481"/>
      <c r="O40" s="38" t="s">
        <v>47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520" t="s">
        <v>48</v>
      </c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2"/>
      <c r="AN40" s="523" t="s">
        <v>49</v>
      </c>
      <c r="AO40" s="524"/>
      <c r="AP40" s="524"/>
      <c r="AQ40" s="524"/>
      <c r="AR40" s="524"/>
      <c r="AS40" s="525"/>
    </row>
    <row r="41" spans="1:45" ht="37.5" customHeight="1" x14ac:dyDescent="0.2">
      <c r="B41" s="217" t="s">
        <v>286</v>
      </c>
      <c r="C41" s="474" t="s">
        <v>285</v>
      </c>
      <c r="D41" s="91" t="s">
        <v>5</v>
      </c>
      <c r="E41" s="478" t="s">
        <v>40</v>
      </c>
      <c r="F41" s="479"/>
      <c r="G41" s="479"/>
      <c r="H41" s="479"/>
      <c r="I41" s="479"/>
      <c r="J41" s="479"/>
      <c r="K41" s="479"/>
      <c r="L41" s="479"/>
      <c r="M41" s="480"/>
      <c r="O41" s="509" t="s">
        <v>50</v>
      </c>
      <c r="P41" s="510"/>
      <c r="Q41" s="510"/>
      <c r="R41" s="510"/>
      <c r="S41" s="510"/>
      <c r="T41" s="511" t="s">
        <v>51</v>
      </c>
      <c r="U41" s="511"/>
      <c r="V41" s="511"/>
      <c r="W41" s="511"/>
      <c r="X41" s="511"/>
      <c r="Y41" s="511"/>
      <c r="Z41" s="511"/>
      <c r="AA41" s="511"/>
      <c r="AB41" s="512" t="s">
        <v>52</v>
      </c>
      <c r="AC41" s="513"/>
      <c r="AD41" s="513"/>
      <c r="AE41" s="514"/>
      <c r="AF41" s="515" t="s">
        <v>53</v>
      </c>
      <c r="AG41" s="513"/>
      <c r="AH41" s="513"/>
      <c r="AI41" s="513"/>
      <c r="AJ41" s="513"/>
      <c r="AK41" s="513"/>
      <c r="AL41" s="513"/>
      <c r="AM41" s="516"/>
      <c r="AN41" s="517" t="s">
        <v>54</v>
      </c>
      <c r="AO41" s="518"/>
      <c r="AP41" s="518"/>
      <c r="AQ41" s="518"/>
      <c r="AR41" s="518"/>
      <c r="AS41" s="519"/>
    </row>
    <row r="42" spans="1:45" ht="15" customHeight="1" x14ac:dyDescent="0.2">
      <c r="C42" s="475"/>
      <c r="D42" s="92"/>
      <c r="E42" s="478" t="s">
        <v>34</v>
      </c>
      <c r="F42" s="479"/>
      <c r="G42" s="479"/>
      <c r="H42" s="479"/>
      <c r="I42" s="479"/>
      <c r="J42" s="479"/>
      <c r="K42" s="479"/>
      <c r="L42" s="479"/>
      <c r="M42" s="480"/>
      <c r="O42" s="41" t="s">
        <v>55</v>
      </c>
      <c r="P42" s="42" t="s">
        <v>56</v>
      </c>
      <c r="Q42" s="42" t="s">
        <v>57</v>
      </c>
      <c r="R42" s="42" t="s">
        <v>59</v>
      </c>
      <c r="S42" s="42" t="s">
        <v>60</v>
      </c>
      <c r="T42" s="508" t="s">
        <v>55</v>
      </c>
      <c r="U42" s="508"/>
      <c r="V42" s="508" t="s">
        <v>56</v>
      </c>
      <c r="W42" s="508"/>
      <c r="X42" s="508" t="s">
        <v>61</v>
      </c>
      <c r="Y42" s="508"/>
      <c r="Z42" s="508" t="s">
        <v>59</v>
      </c>
      <c r="AA42" s="508"/>
      <c r="AB42" s="43" t="s">
        <v>55</v>
      </c>
      <c r="AC42" s="44" t="s">
        <v>56</v>
      </c>
      <c r="AD42" s="44" t="s">
        <v>57</v>
      </c>
      <c r="AE42" s="44" t="s">
        <v>59</v>
      </c>
      <c r="AF42" s="504" t="s">
        <v>55</v>
      </c>
      <c r="AG42" s="503"/>
      <c r="AH42" s="504" t="s">
        <v>56</v>
      </c>
      <c r="AI42" s="503"/>
      <c r="AJ42" s="504" t="s">
        <v>61</v>
      </c>
      <c r="AK42" s="503"/>
      <c r="AL42" s="504" t="s">
        <v>59</v>
      </c>
      <c r="AM42" s="505"/>
      <c r="AN42" s="506" t="s">
        <v>55</v>
      </c>
      <c r="AO42" s="500"/>
      <c r="AP42" s="499" t="s">
        <v>61</v>
      </c>
      <c r="AQ42" s="500"/>
      <c r="AR42" s="499" t="s">
        <v>59</v>
      </c>
      <c r="AS42" s="501"/>
    </row>
    <row r="43" spans="1:45" ht="31.5" customHeight="1" x14ac:dyDescent="0.2">
      <c r="A43" s="237" t="s">
        <v>337</v>
      </c>
      <c r="C43" s="9" t="s">
        <v>19</v>
      </c>
      <c r="D43" s="10"/>
      <c r="E43" s="11" t="s">
        <v>8</v>
      </c>
      <c r="F43" s="11" t="s">
        <v>9</v>
      </c>
      <c r="G43" s="12" t="s">
        <v>10</v>
      </c>
      <c r="H43" s="13" t="s">
        <v>9</v>
      </c>
      <c r="I43" s="12" t="s">
        <v>11</v>
      </c>
      <c r="J43" s="13" t="s">
        <v>12</v>
      </c>
      <c r="K43" s="14" t="s">
        <v>13</v>
      </c>
      <c r="L43" s="124" t="s">
        <v>14</v>
      </c>
      <c r="M43" s="34" t="s">
        <v>15</v>
      </c>
      <c r="O43" s="45" t="s">
        <v>62</v>
      </c>
      <c r="P43" s="46" t="s">
        <v>62</v>
      </c>
      <c r="Q43" s="46" t="s">
        <v>62</v>
      </c>
      <c r="R43" s="46" t="s">
        <v>62</v>
      </c>
      <c r="S43" s="46" t="s">
        <v>62</v>
      </c>
      <c r="T43" s="46" t="s">
        <v>62</v>
      </c>
      <c r="U43" s="46" t="s">
        <v>63</v>
      </c>
      <c r="V43" s="46" t="s">
        <v>62</v>
      </c>
      <c r="W43" s="46" t="s">
        <v>63</v>
      </c>
      <c r="X43" s="46" t="s">
        <v>62</v>
      </c>
      <c r="Y43" s="46" t="s">
        <v>63</v>
      </c>
      <c r="Z43" s="46" t="s">
        <v>62</v>
      </c>
      <c r="AA43" s="46" t="s">
        <v>63</v>
      </c>
      <c r="AB43" s="48" t="s">
        <v>62</v>
      </c>
      <c r="AC43" s="49" t="s">
        <v>62</v>
      </c>
      <c r="AD43" s="49" t="s">
        <v>62</v>
      </c>
      <c r="AE43" s="49" t="s">
        <v>62</v>
      </c>
      <c r="AF43" s="49" t="s">
        <v>62</v>
      </c>
      <c r="AG43" s="49" t="s">
        <v>63</v>
      </c>
      <c r="AH43" s="49" t="s">
        <v>62</v>
      </c>
      <c r="AI43" s="49" t="s">
        <v>63</v>
      </c>
      <c r="AJ43" s="49" t="s">
        <v>62</v>
      </c>
      <c r="AK43" s="49" t="s">
        <v>63</v>
      </c>
      <c r="AL43" s="49" t="s">
        <v>62</v>
      </c>
      <c r="AM43" s="50" t="s">
        <v>63</v>
      </c>
      <c r="AN43" s="51" t="s">
        <v>62</v>
      </c>
      <c r="AO43" s="52" t="s">
        <v>63</v>
      </c>
      <c r="AP43" s="52" t="s">
        <v>62</v>
      </c>
      <c r="AQ43" s="52" t="s">
        <v>63</v>
      </c>
      <c r="AR43" s="52" t="s">
        <v>62</v>
      </c>
      <c r="AS43" s="53" t="s">
        <v>63</v>
      </c>
    </row>
    <row r="44" spans="1:45" ht="15" customHeight="1" x14ac:dyDescent="0.2">
      <c r="A44" s="231"/>
      <c r="B44" s="238" t="s">
        <v>321</v>
      </c>
      <c r="C44" s="232" t="s">
        <v>72</v>
      </c>
      <c r="D44" s="97"/>
      <c r="E44" s="105"/>
      <c r="F44" s="105"/>
      <c r="G44" s="105"/>
      <c r="H44" s="105"/>
      <c r="I44" s="105"/>
      <c r="J44" s="105"/>
      <c r="K44" s="105"/>
      <c r="L44" s="105"/>
      <c r="M44" s="106"/>
      <c r="O44" s="54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4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6"/>
      <c r="AN44" s="57"/>
      <c r="AO44" s="58"/>
      <c r="AP44" s="58"/>
      <c r="AQ44" s="58"/>
      <c r="AR44" s="58"/>
      <c r="AS44" s="59"/>
    </row>
    <row r="45" spans="1:45" ht="15" customHeight="1" x14ac:dyDescent="0.2">
      <c r="A45" s="231" t="s">
        <v>603</v>
      </c>
      <c r="B45" s="241" t="s">
        <v>322</v>
      </c>
      <c r="C45" s="233" t="s">
        <v>91</v>
      </c>
      <c r="D45" s="26">
        <v>3</v>
      </c>
      <c r="E45" s="26">
        <v>9</v>
      </c>
      <c r="F45" s="26">
        <v>1</v>
      </c>
      <c r="G45" s="26">
        <v>11</v>
      </c>
      <c r="H45" s="100">
        <v>1</v>
      </c>
      <c r="I45" s="26">
        <v>0</v>
      </c>
      <c r="J45" s="24">
        <v>1</v>
      </c>
      <c r="K45" s="99">
        <f>SUM(E45,G45,I45)</f>
        <v>20</v>
      </c>
      <c r="L45" s="99">
        <f>((E45*F45)*1.5)+(G45*H45)+(I45*J45)</f>
        <v>24.5</v>
      </c>
      <c r="M45" s="28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3"/>
      <c r="AO45" s="213"/>
      <c r="AP45" s="213"/>
      <c r="AQ45" s="213"/>
      <c r="AR45" s="213"/>
      <c r="AS45" s="213"/>
    </row>
    <row r="46" spans="1:45" s="96" customFormat="1" ht="15" customHeight="1" x14ac:dyDescent="0.2">
      <c r="A46" s="231"/>
      <c r="B46" s="238" t="s">
        <v>323</v>
      </c>
      <c r="C46" s="232" t="s">
        <v>73</v>
      </c>
      <c r="D46" s="97"/>
      <c r="E46" s="105"/>
      <c r="F46" s="105"/>
      <c r="G46" s="105"/>
      <c r="H46" s="105"/>
      <c r="I46" s="105"/>
      <c r="J46" s="105"/>
      <c r="K46" s="105"/>
      <c r="L46" s="105"/>
      <c r="M46" s="106"/>
      <c r="O46" s="97"/>
      <c r="P46" s="105"/>
      <c r="Q46" s="105"/>
      <c r="R46" s="105"/>
      <c r="S46" s="105"/>
      <c r="T46" s="105"/>
      <c r="U46" s="105"/>
      <c r="V46" s="105"/>
      <c r="W46" s="106"/>
      <c r="X46" s="105"/>
      <c r="Y46" s="105"/>
      <c r="Z46" s="105"/>
      <c r="AA46" s="105"/>
      <c r="AB46" s="97"/>
      <c r="AC46" s="105"/>
      <c r="AD46" s="105"/>
      <c r="AE46" s="105"/>
      <c r="AF46" s="105"/>
      <c r="AG46" s="105"/>
      <c r="AH46" s="105"/>
      <c r="AI46" s="105"/>
      <c r="AJ46" s="105"/>
      <c r="AK46" s="106"/>
      <c r="AL46" s="105"/>
      <c r="AM46" s="105"/>
      <c r="AN46" s="105"/>
      <c r="AO46" s="105"/>
      <c r="AP46" s="105"/>
      <c r="AQ46" s="106"/>
      <c r="AR46" s="105"/>
      <c r="AS46" s="105"/>
    </row>
    <row r="47" spans="1:45" s="96" customFormat="1" ht="15" customHeight="1" x14ac:dyDescent="0.2">
      <c r="A47" s="332" t="s">
        <v>614</v>
      </c>
      <c r="B47" s="239" t="s">
        <v>324</v>
      </c>
      <c r="C47" s="233" t="s">
        <v>92</v>
      </c>
      <c r="D47" s="100">
        <v>2</v>
      </c>
      <c r="E47" s="98">
        <v>0</v>
      </c>
      <c r="F47" s="98">
        <v>1</v>
      </c>
      <c r="G47" s="100">
        <v>14</v>
      </c>
      <c r="H47" s="100">
        <v>1</v>
      </c>
      <c r="I47" s="100">
        <v>0</v>
      </c>
      <c r="J47" s="98">
        <v>1</v>
      </c>
      <c r="K47" s="99">
        <f>SUM(E47,G47,I47)</f>
        <v>14</v>
      </c>
      <c r="L47" s="99">
        <f>((E47*F47)*1.5)+(G47*H47)+(I47*J47)</f>
        <v>14</v>
      </c>
      <c r="M47" s="101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136"/>
      <c r="AO47" s="136"/>
      <c r="AP47" s="136"/>
      <c r="AQ47" s="136"/>
      <c r="AR47" s="136"/>
      <c r="AS47" s="136"/>
    </row>
    <row r="48" spans="1:45" s="96" customFormat="1" ht="15" customHeight="1" x14ac:dyDescent="0.2">
      <c r="A48" s="332" t="s">
        <v>614</v>
      </c>
      <c r="B48" s="239" t="s">
        <v>325</v>
      </c>
      <c r="C48" s="233" t="s">
        <v>93</v>
      </c>
      <c r="D48" s="100">
        <v>0</v>
      </c>
      <c r="E48" s="100">
        <v>0</v>
      </c>
      <c r="F48" s="98">
        <v>1</v>
      </c>
      <c r="G48" s="100">
        <v>7</v>
      </c>
      <c r="H48" s="98">
        <v>1</v>
      </c>
      <c r="I48" s="100">
        <v>0</v>
      </c>
      <c r="J48" s="98">
        <v>1</v>
      </c>
      <c r="K48" s="99">
        <f>SUM(E48,G48,I48)</f>
        <v>7</v>
      </c>
      <c r="L48" s="99">
        <f>((E48*F48)*1.5)+(G48*H48)+(I48*J48)</f>
        <v>7</v>
      </c>
      <c r="M48" s="101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136"/>
      <c r="AO48" s="136"/>
      <c r="AP48" s="136"/>
      <c r="AQ48" s="136"/>
      <c r="AR48" s="136"/>
      <c r="AS48" s="136"/>
    </row>
    <row r="49" spans="1:45" ht="15" customHeight="1" x14ac:dyDescent="0.2">
      <c r="A49" s="231"/>
      <c r="B49" s="238" t="s">
        <v>326</v>
      </c>
      <c r="C49" s="232" t="s">
        <v>76</v>
      </c>
      <c r="D49" s="97"/>
      <c r="E49" s="105"/>
      <c r="F49" s="105"/>
      <c r="G49" s="105"/>
      <c r="H49" s="105"/>
      <c r="I49" s="105"/>
      <c r="J49" s="105"/>
      <c r="K49" s="105"/>
      <c r="L49" s="105"/>
      <c r="M49" s="106"/>
      <c r="O49" s="97"/>
      <c r="P49" s="105"/>
      <c r="Q49" s="105"/>
      <c r="R49" s="105"/>
      <c r="S49" s="105"/>
      <c r="T49" s="105"/>
      <c r="U49" s="105"/>
      <c r="V49" s="105"/>
      <c r="W49" s="106"/>
      <c r="X49" s="105"/>
      <c r="Y49" s="105"/>
      <c r="Z49" s="105"/>
      <c r="AA49" s="105"/>
      <c r="AB49" s="97"/>
      <c r="AC49" s="105"/>
      <c r="AD49" s="105"/>
      <c r="AE49" s="105"/>
      <c r="AF49" s="105"/>
      <c r="AG49" s="105"/>
      <c r="AH49" s="105"/>
      <c r="AI49" s="105"/>
      <c r="AJ49" s="105"/>
      <c r="AK49" s="106"/>
      <c r="AL49" s="105"/>
      <c r="AM49" s="105"/>
      <c r="AN49" s="105"/>
      <c r="AO49" s="105"/>
      <c r="AP49" s="105"/>
      <c r="AQ49" s="106"/>
      <c r="AR49" s="105"/>
      <c r="AS49" s="105"/>
    </row>
    <row r="50" spans="1:45" s="96" customFormat="1" ht="15" customHeight="1" x14ac:dyDescent="0.2">
      <c r="A50" s="332" t="s">
        <v>615</v>
      </c>
      <c r="B50" s="239" t="s">
        <v>327</v>
      </c>
      <c r="C50" s="233" t="s">
        <v>94</v>
      </c>
      <c r="D50" s="100">
        <v>4</v>
      </c>
      <c r="E50" s="98">
        <v>13</v>
      </c>
      <c r="F50" s="98">
        <v>1</v>
      </c>
      <c r="G50" s="100">
        <v>7</v>
      </c>
      <c r="H50" s="100">
        <v>1</v>
      </c>
      <c r="I50" s="100">
        <v>15</v>
      </c>
      <c r="J50" s="98">
        <v>1</v>
      </c>
      <c r="K50" s="99">
        <f>SUM(E50,G50,I50)</f>
        <v>35</v>
      </c>
      <c r="L50" s="99">
        <f>((E50*F50)*1.5)+(G50*H50)+(I50*J50)</f>
        <v>41.5</v>
      </c>
      <c r="M50" s="101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136"/>
      <c r="AO50" s="136"/>
      <c r="AP50" s="136"/>
      <c r="AQ50" s="136"/>
      <c r="AR50" s="136"/>
      <c r="AS50" s="136"/>
    </row>
    <row r="51" spans="1:45" ht="15" customHeight="1" x14ac:dyDescent="0.2">
      <c r="A51" s="332" t="s">
        <v>616</v>
      </c>
      <c r="B51" s="239" t="s">
        <v>328</v>
      </c>
      <c r="C51" s="233" t="s">
        <v>95</v>
      </c>
      <c r="D51" s="100">
        <v>4</v>
      </c>
      <c r="E51" s="98">
        <v>26</v>
      </c>
      <c r="F51" s="98">
        <v>1</v>
      </c>
      <c r="G51" s="100">
        <v>9</v>
      </c>
      <c r="H51" s="100">
        <v>1</v>
      </c>
      <c r="I51" s="100">
        <v>0</v>
      </c>
      <c r="J51" s="98">
        <v>1</v>
      </c>
      <c r="K51" s="99">
        <f>SUM(E51,G51,I51)</f>
        <v>35</v>
      </c>
      <c r="L51" s="99">
        <f>((E51*F51)*1.5)+(G51*H51)+(I51*J51)</f>
        <v>48</v>
      </c>
      <c r="M51" s="101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3"/>
      <c r="AO51" s="213"/>
      <c r="AP51" s="213"/>
      <c r="AQ51" s="213"/>
      <c r="AR51" s="213"/>
      <c r="AS51" s="213"/>
    </row>
    <row r="52" spans="1:45" ht="15" customHeight="1" x14ac:dyDescent="0.2">
      <c r="A52" s="332" t="s">
        <v>617</v>
      </c>
      <c r="B52" s="239" t="s">
        <v>329</v>
      </c>
      <c r="C52" s="233" t="s">
        <v>96</v>
      </c>
      <c r="D52" s="100">
        <v>4</v>
      </c>
      <c r="E52" s="98">
        <v>27</v>
      </c>
      <c r="F52" s="98">
        <v>1</v>
      </c>
      <c r="G52" s="100">
        <v>13</v>
      </c>
      <c r="H52" s="100">
        <v>1</v>
      </c>
      <c r="I52" s="100">
        <v>0</v>
      </c>
      <c r="J52" s="98">
        <v>1</v>
      </c>
      <c r="K52" s="99">
        <f>SUM(E52,G52,I52)</f>
        <v>40</v>
      </c>
      <c r="L52" s="99">
        <f>((E52*F52)*1.5)+(G52*H52)+(I52*J52)</f>
        <v>53.5</v>
      </c>
      <c r="M52" s="101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3"/>
      <c r="AO52" s="213"/>
      <c r="AP52" s="213"/>
      <c r="AQ52" s="213"/>
      <c r="AR52" s="213"/>
      <c r="AS52" s="213"/>
    </row>
    <row r="53" spans="1:45" ht="15" customHeight="1" x14ac:dyDescent="0.2">
      <c r="A53" s="231"/>
      <c r="B53" s="238" t="s">
        <v>330</v>
      </c>
      <c r="C53" s="235" t="s">
        <v>89</v>
      </c>
      <c r="D53" s="97"/>
      <c r="E53" s="105"/>
      <c r="F53" s="105"/>
      <c r="G53" s="105"/>
      <c r="H53" s="105"/>
      <c r="I53" s="105"/>
      <c r="J53" s="105"/>
      <c r="K53" s="105"/>
      <c r="L53" s="105"/>
      <c r="M53" s="106"/>
      <c r="O53" s="97"/>
      <c r="P53" s="105"/>
      <c r="Q53" s="105"/>
      <c r="R53" s="105"/>
      <c r="S53" s="105"/>
      <c r="T53" s="105"/>
      <c r="U53" s="105"/>
      <c r="V53" s="105"/>
      <c r="W53" s="106"/>
      <c r="X53" s="105"/>
      <c r="Y53" s="105"/>
      <c r="Z53" s="105"/>
      <c r="AA53" s="105"/>
      <c r="AB53" s="97"/>
      <c r="AC53" s="105"/>
      <c r="AD53" s="105"/>
      <c r="AE53" s="105"/>
      <c r="AF53" s="105"/>
      <c r="AG53" s="105"/>
      <c r="AH53" s="105"/>
      <c r="AI53" s="105"/>
      <c r="AJ53" s="105"/>
      <c r="AK53" s="106"/>
      <c r="AL53" s="105"/>
      <c r="AM53" s="105"/>
      <c r="AN53" s="105"/>
      <c r="AO53" s="105"/>
      <c r="AP53" s="105"/>
      <c r="AQ53" s="106"/>
      <c r="AR53" s="105"/>
      <c r="AS53" s="105"/>
    </row>
    <row r="54" spans="1:45" ht="15" customHeight="1" x14ac:dyDescent="0.2">
      <c r="A54" s="332" t="s">
        <v>616</v>
      </c>
      <c r="B54" s="241" t="s">
        <v>331</v>
      </c>
      <c r="C54" s="234" t="s">
        <v>97</v>
      </c>
      <c r="D54" s="26">
        <v>4</v>
      </c>
      <c r="E54" s="26">
        <v>0</v>
      </c>
      <c r="F54" s="98">
        <v>1</v>
      </c>
      <c r="G54" s="26">
        <v>5</v>
      </c>
      <c r="H54" s="98">
        <v>1</v>
      </c>
      <c r="I54" s="26">
        <v>25</v>
      </c>
      <c r="J54" s="98">
        <v>1</v>
      </c>
      <c r="K54" s="99">
        <f>SUM(E54,G54,I54)</f>
        <v>30</v>
      </c>
      <c r="L54" s="99">
        <f>((E54*F54)*1.5)+(G54*H54)+(I54*J54)</f>
        <v>30</v>
      </c>
      <c r="M54" s="28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3"/>
      <c r="AO54" s="213"/>
      <c r="AP54" s="213"/>
      <c r="AQ54" s="213"/>
      <c r="AR54" s="213"/>
      <c r="AS54" s="213"/>
    </row>
    <row r="55" spans="1:45" ht="15" customHeight="1" x14ac:dyDescent="0.2">
      <c r="A55" s="231"/>
      <c r="B55" s="238" t="s">
        <v>332</v>
      </c>
      <c r="C55" s="235" t="s">
        <v>98</v>
      </c>
      <c r="D55" s="97"/>
      <c r="E55" s="105"/>
      <c r="F55" s="105"/>
      <c r="G55" s="105"/>
      <c r="H55" s="105"/>
      <c r="I55" s="105"/>
      <c r="J55" s="105"/>
      <c r="K55" s="105"/>
      <c r="L55" s="105"/>
      <c r="M55" s="106"/>
      <c r="O55" s="97"/>
      <c r="P55" s="105"/>
      <c r="Q55" s="105"/>
      <c r="R55" s="105"/>
      <c r="S55" s="105"/>
      <c r="T55" s="105"/>
      <c r="U55" s="105"/>
      <c r="V55" s="105"/>
      <c r="W55" s="106"/>
      <c r="X55" s="105"/>
      <c r="Y55" s="105"/>
      <c r="Z55" s="105"/>
      <c r="AA55" s="105"/>
      <c r="AB55" s="97"/>
      <c r="AC55" s="105"/>
      <c r="AD55" s="105"/>
      <c r="AE55" s="105"/>
      <c r="AF55" s="105"/>
      <c r="AG55" s="105"/>
      <c r="AH55" s="105"/>
      <c r="AI55" s="105"/>
      <c r="AJ55" s="105"/>
      <c r="AK55" s="106"/>
      <c r="AL55" s="105"/>
      <c r="AM55" s="105"/>
      <c r="AN55" s="105"/>
      <c r="AO55" s="105"/>
      <c r="AP55" s="105"/>
      <c r="AQ55" s="106"/>
      <c r="AR55" s="105"/>
      <c r="AS55" s="105"/>
    </row>
    <row r="56" spans="1:45" ht="15" customHeight="1" x14ac:dyDescent="0.2">
      <c r="A56" s="332" t="s">
        <v>618</v>
      </c>
      <c r="B56" s="241" t="s">
        <v>333</v>
      </c>
      <c r="C56" s="234" t="s">
        <v>99</v>
      </c>
      <c r="D56" s="26">
        <v>5</v>
      </c>
      <c r="E56" s="26">
        <v>6</v>
      </c>
      <c r="F56" s="98">
        <v>1</v>
      </c>
      <c r="G56" s="26">
        <v>0</v>
      </c>
      <c r="H56" s="98">
        <v>1</v>
      </c>
      <c r="I56" s="26">
        <v>39</v>
      </c>
      <c r="J56" s="98">
        <v>1</v>
      </c>
      <c r="K56" s="99">
        <f>SUM(E56,G56,I56)</f>
        <v>45</v>
      </c>
      <c r="L56" s="99">
        <f>((E56*F56)*1.5)+(G56*H56)+(I56*J56)</f>
        <v>48</v>
      </c>
      <c r="M56" s="28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3"/>
      <c r="AO56" s="213"/>
      <c r="AP56" s="213"/>
      <c r="AQ56" s="213"/>
      <c r="AR56" s="213"/>
      <c r="AS56" s="213"/>
    </row>
    <row r="57" spans="1:45" ht="15" customHeight="1" x14ac:dyDescent="0.2">
      <c r="A57" s="332" t="s">
        <v>618</v>
      </c>
      <c r="B57" s="241" t="s">
        <v>334</v>
      </c>
      <c r="C57" s="234" t="s">
        <v>100</v>
      </c>
      <c r="D57" s="26">
        <v>4</v>
      </c>
      <c r="E57" s="26">
        <v>12</v>
      </c>
      <c r="F57" s="98">
        <v>1</v>
      </c>
      <c r="G57" s="26">
        <v>0</v>
      </c>
      <c r="H57" s="98">
        <v>1</v>
      </c>
      <c r="I57" s="26">
        <v>33</v>
      </c>
      <c r="J57" s="98">
        <v>1</v>
      </c>
      <c r="K57" s="99">
        <f>SUM(E57,G57,I57)</f>
        <v>45</v>
      </c>
      <c r="L57" s="99">
        <f>((E57*F57)*1.5)+(G57*H57)+(I57*J57)</f>
        <v>51</v>
      </c>
      <c r="M57" s="28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3"/>
      <c r="AO57" s="213"/>
      <c r="AP57" s="213"/>
      <c r="AQ57" s="213"/>
      <c r="AR57" s="213"/>
      <c r="AS57" s="213"/>
    </row>
    <row r="58" spans="1:45" s="125" customFormat="1" ht="15" customHeight="1" x14ac:dyDescent="0.2">
      <c r="A58" s="226"/>
      <c r="B58" s="219"/>
      <c r="C58" s="74" t="s">
        <v>66</v>
      </c>
      <c r="D58" s="117">
        <f>SUM(D45,D47,D48,D50,D51,D52,D54,D56,D57)</f>
        <v>30</v>
      </c>
      <c r="E58" s="117">
        <f>SUM(E45,E47,E48,E50,E51,E52,E54,E56,E57)</f>
        <v>93</v>
      </c>
      <c r="F58" s="118">
        <v>1</v>
      </c>
      <c r="G58" s="117">
        <f>SUM(G45,G47,G48,G50,G51,G52,G54,G56,G57)</f>
        <v>66</v>
      </c>
      <c r="H58" s="118">
        <v>1</v>
      </c>
      <c r="I58" s="117">
        <f>SUM(I45,I47,I48,I50,I51,I52,I54,I56,I57)</f>
        <v>112</v>
      </c>
      <c r="J58" s="118">
        <v>1</v>
      </c>
      <c r="K58" s="117">
        <f>SUM(K45,K47,K48,K50,K51,K52,K54,K56,K57)</f>
        <v>271</v>
      </c>
      <c r="L58" s="115">
        <f>((E58*F58)*1.5)+(G58*H58)+(I58*J58)</f>
        <v>317.5</v>
      </c>
      <c r="M58" s="126"/>
      <c r="N58" s="127"/>
    </row>
    <row r="59" spans="1:45" s="61" customFormat="1" ht="15" customHeight="1" x14ac:dyDescent="0.2">
      <c r="A59" s="225"/>
      <c r="B59" s="219"/>
      <c r="C59" s="62"/>
      <c r="D59" s="63"/>
      <c r="E59" s="64"/>
      <c r="F59" s="64"/>
      <c r="G59" s="64"/>
      <c r="H59" s="64"/>
      <c r="I59" s="64"/>
      <c r="J59" s="64"/>
      <c r="K59" s="64"/>
      <c r="L59" s="70"/>
      <c r="M59" s="65"/>
      <c r="O59" s="509" t="s">
        <v>50</v>
      </c>
      <c r="P59" s="510"/>
      <c r="Q59" s="510"/>
      <c r="R59" s="510"/>
      <c r="S59" s="510"/>
      <c r="T59" s="511" t="s">
        <v>51</v>
      </c>
      <c r="U59" s="511"/>
      <c r="V59" s="511"/>
      <c r="W59" s="511"/>
      <c r="X59" s="511"/>
      <c r="Y59" s="511"/>
      <c r="Z59" s="511"/>
      <c r="AA59" s="511"/>
      <c r="AB59" s="512" t="s">
        <v>52</v>
      </c>
      <c r="AC59" s="513"/>
      <c r="AD59" s="513"/>
      <c r="AE59" s="514"/>
      <c r="AF59" s="515" t="s">
        <v>53</v>
      </c>
      <c r="AG59" s="513"/>
      <c r="AH59" s="513"/>
      <c r="AI59" s="513"/>
      <c r="AJ59" s="513"/>
      <c r="AK59" s="513"/>
      <c r="AL59" s="513"/>
      <c r="AM59" s="516"/>
      <c r="AN59" s="517" t="s">
        <v>54</v>
      </c>
      <c r="AO59" s="518"/>
      <c r="AP59" s="518"/>
      <c r="AQ59" s="518"/>
      <c r="AR59" s="518"/>
      <c r="AS59" s="519"/>
    </row>
    <row r="60" spans="1:45" s="60" customFormat="1" ht="15" customHeight="1" x14ac:dyDescent="0.2">
      <c r="A60" s="227"/>
      <c r="B60" s="221"/>
      <c r="C60" s="62"/>
      <c r="D60" s="63"/>
      <c r="E60" s="64"/>
      <c r="F60" s="64"/>
      <c r="G60" s="64"/>
      <c r="H60" s="64"/>
      <c r="I60" s="64"/>
      <c r="J60" s="64"/>
      <c r="K60" s="64"/>
      <c r="L60" s="70"/>
      <c r="M60" s="65"/>
      <c r="N60" s="61"/>
      <c r="O60" s="41" t="s">
        <v>55</v>
      </c>
      <c r="P60" s="42" t="s">
        <v>56</v>
      </c>
      <c r="Q60" s="42" t="s">
        <v>57</v>
      </c>
      <c r="R60" s="42" t="s">
        <v>59</v>
      </c>
      <c r="S60" s="42" t="s">
        <v>60</v>
      </c>
      <c r="T60" s="508" t="s">
        <v>55</v>
      </c>
      <c r="U60" s="508"/>
      <c r="V60" s="508" t="s">
        <v>56</v>
      </c>
      <c r="W60" s="508"/>
      <c r="X60" s="508" t="s">
        <v>61</v>
      </c>
      <c r="Y60" s="508"/>
      <c r="Z60" s="508" t="s">
        <v>59</v>
      </c>
      <c r="AA60" s="508"/>
      <c r="AB60" s="43" t="s">
        <v>55</v>
      </c>
      <c r="AC60" s="44" t="s">
        <v>56</v>
      </c>
      <c r="AD60" s="44" t="s">
        <v>57</v>
      </c>
      <c r="AE60" s="44" t="s">
        <v>59</v>
      </c>
      <c r="AF60" s="504" t="s">
        <v>55</v>
      </c>
      <c r="AG60" s="503"/>
      <c r="AH60" s="504" t="s">
        <v>56</v>
      </c>
      <c r="AI60" s="503"/>
      <c r="AJ60" s="504" t="s">
        <v>61</v>
      </c>
      <c r="AK60" s="503"/>
      <c r="AL60" s="504" t="s">
        <v>59</v>
      </c>
      <c r="AM60" s="505"/>
      <c r="AN60" s="506" t="s">
        <v>55</v>
      </c>
      <c r="AO60" s="500"/>
      <c r="AP60" s="499" t="s">
        <v>61</v>
      </c>
      <c r="AQ60" s="500"/>
      <c r="AR60" s="499" t="s">
        <v>59</v>
      </c>
      <c r="AS60" s="501"/>
    </row>
    <row r="61" spans="1:45" ht="32.25" customHeight="1" x14ac:dyDescent="0.2">
      <c r="A61" s="237" t="s">
        <v>337</v>
      </c>
      <c r="C61" s="86" t="s">
        <v>24</v>
      </c>
      <c r="D61" s="91" t="s">
        <v>5</v>
      </c>
      <c r="E61" s="11" t="s">
        <v>8</v>
      </c>
      <c r="F61" s="11" t="s">
        <v>9</v>
      </c>
      <c r="G61" s="12" t="s">
        <v>10</v>
      </c>
      <c r="H61" s="13" t="s">
        <v>9</v>
      </c>
      <c r="I61" s="12" t="s">
        <v>11</v>
      </c>
      <c r="J61" s="13" t="s">
        <v>12</v>
      </c>
      <c r="K61" s="14" t="s">
        <v>13</v>
      </c>
      <c r="L61" s="13" t="s">
        <v>14</v>
      </c>
      <c r="M61" s="34" t="s">
        <v>15</v>
      </c>
      <c r="N61" s="60"/>
      <c r="O61" s="45" t="s">
        <v>62</v>
      </c>
      <c r="P61" s="46" t="s">
        <v>62</v>
      </c>
      <c r="Q61" s="46" t="s">
        <v>62</v>
      </c>
      <c r="R61" s="46" t="s">
        <v>62</v>
      </c>
      <c r="S61" s="46" t="s">
        <v>62</v>
      </c>
      <c r="T61" s="46" t="s">
        <v>62</v>
      </c>
      <c r="U61" s="46" t="s">
        <v>63</v>
      </c>
      <c r="V61" s="46" t="s">
        <v>62</v>
      </c>
      <c r="W61" s="46" t="s">
        <v>63</v>
      </c>
      <c r="X61" s="46" t="s">
        <v>62</v>
      </c>
      <c r="Y61" s="46" t="s">
        <v>63</v>
      </c>
      <c r="Z61" s="46" t="s">
        <v>62</v>
      </c>
      <c r="AA61" s="46" t="s">
        <v>63</v>
      </c>
      <c r="AB61" s="48" t="s">
        <v>62</v>
      </c>
      <c r="AC61" s="49" t="s">
        <v>62</v>
      </c>
      <c r="AD61" s="49" t="s">
        <v>62</v>
      </c>
      <c r="AE61" s="49" t="s">
        <v>62</v>
      </c>
      <c r="AF61" s="49" t="s">
        <v>62</v>
      </c>
      <c r="AG61" s="49" t="s">
        <v>63</v>
      </c>
      <c r="AH61" s="49" t="s">
        <v>62</v>
      </c>
      <c r="AI61" s="49" t="s">
        <v>63</v>
      </c>
      <c r="AJ61" s="49" t="s">
        <v>62</v>
      </c>
      <c r="AK61" s="49" t="s">
        <v>63</v>
      </c>
      <c r="AL61" s="49" t="s">
        <v>62</v>
      </c>
      <c r="AM61" s="50" t="s">
        <v>63</v>
      </c>
      <c r="AN61" s="51" t="s">
        <v>62</v>
      </c>
      <c r="AO61" s="52" t="s">
        <v>63</v>
      </c>
      <c r="AP61" s="52" t="s">
        <v>62</v>
      </c>
      <c r="AQ61" s="52" t="s">
        <v>63</v>
      </c>
      <c r="AR61" s="52" t="s">
        <v>62</v>
      </c>
      <c r="AS61" s="53" t="s">
        <v>63</v>
      </c>
    </row>
    <row r="62" spans="1:45" ht="15" customHeight="1" x14ac:dyDescent="0.2">
      <c r="A62" s="231"/>
      <c r="B62" s="240" t="s">
        <v>335</v>
      </c>
      <c r="C62" s="232" t="s">
        <v>74</v>
      </c>
      <c r="D62" s="97"/>
      <c r="E62" s="105"/>
      <c r="F62" s="105"/>
      <c r="G62" s="105"/>
      <c r="H62" s="105"/>
      <c r="I62" s="105"/>
      <c r="J62" s="105"/>
      <c r="K62" s="105"/>
      <c r="L62" s="105"/>
      <c r="M62" s="106"/>
      <c r="O62" s="54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4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6"/>
      <c r="AN62" s="57"/>
      <c r="AO62" s="58"/>
      <c r="AP62" s="58"/>
      <c r="AQ62" s="58"/>
      <c r="AR62" s="58"/>
      <c r="AS62" s="59"/>
    </row>
    <row r="63" spans="1:45" ht="15" customHeight="1" thickBot="1" x14ac:dyDescent="0.25">
      <c r="A63" s="334" t="s">
        <v>619</v>
      </c>
      <c r="B63" s="240" t="s">
        <v>336</v>
      </c>
      <c r="C63" s="128" t="s">
        <v>101</v>
      </c>
      <c r="D63" s="26">
        <v>30</v>
      </c>
      <c r="E63" s="26">
        <v>0</v>
      </c>
      <c r="F63" s="26">
        <v>1</v>
      </c>
      <c r="G63" s="26">
        <v>0</v>
      </c>
      <c r="H63" s="98">
        <v>1</v>
      </c>
      <c r="I63" s="26">
        <v>0</v>
      </c>
      <c r="J63" s="98">
        <v>1</v>
      </c>
      <c r="K63" s="99">
        <f>SUM(E63,G63,I63)</f>
        <v>0</v>
      </c>
      <c r="L63" s="99">
        <f>((E63*F63)*1.5)+(G63*H63)+(I63*J63)</f>
        <v>0</v>
      </c>
      <c r="M63" s="28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3"/>
      <c r="AO63" s="213"/>
      <c r="AP63" s="213"/>
      <c r="AQ63" s="213"/>
      <c r="AR63" s="213"/>
      <c r="AS63" s="213"/>
    </row>
    <row r="64" spans="1:45" s="130" customFormat="1" ht="21.75" customHeight="1" x14ac:dyDescent="0.2">
      <c r="A64" s="228"/>
      <c r="B64" s="222"/>
      <c r="C64" s="129" t="s">
        <v>67</v>
      </c>
      <c r="D64" s="117">
        <f>D63</f>
        <v>30</v>
      </c>
      <c r="E64" s="118">
        <v>0</v>
      </c>
      <c r="F64" s="118">
        <v>1</v>
      </c>
      <c r="G64" s="118">
        <v>0</v>
      </c>
      <c r="H64" s="118">
        <v>1</v>
      </c>
      <c r="I64" s="118">
        <v>0</v>
      </c>
      <c r="J64" s="118">
        <v>1</v>
      </c>
      <c r="K64" s="115">
        <f>SUM(E64,G64,I64)</f>
        <v>0</v>
      </c>
      <c r="L64" s="115">
        <f>((E64*F64)*1.5)+(G64*H64)+(I64*J64)</f>
        <v>0</v>
      </c>
      <c r="M64" s="131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4"/>
      <c r="AO64" s="214"/>
      <c r="AP64" s="214"/>
      <c r="AQ64" s="214"/>
      <c r="AR64" s="214"/>
      <c r="AS64" s="214"/>
    </row>
    <row r="65" spans="1:13" ht="15" customHeight="1" x14ac:dyDescent="0.2">
      <c r="C65" s="1" t="s">
        <v>27</v>
      </c>
      <c r="D65" s="2">
        <f>SUM(D58,D63)</f>
        <v>60</v>
      </c>
      <c r="E65" s="2">
        <f>SUM(E58,E63)</f>
        <v>93</v>
      </c>
      <c r="F65" s="5">
        <v>1</v>
      </c>
      <c r="G65" s="2">
        <f>SUM(G58,G63)</f>
        <v>66</v>
      </c>
      <c r="H65" s="7">
        <v>1</v>
      </c>
      <c r="I65" s="2">
        <f>SUM(I58,I63)</f>
        <v>112</v>
      </c>
      <c r="J65" s="5">
        <v>1</v>
      </c>
      <c r="K65" s="2">
        <f>SUM(K58,K63)</f>
        <v>271</v>
      </c>
      <c r="L65" s="6">
        <f>SUM(L58,L64)</f>
        <v>317.5</v>
      </c>
      <c r="M65" s="30"/>
    </row>
    <row r="67" spans="1:13" s="96" customFormat="1" ht="15" customHeight="1" x14ac:dyDescent="0.2">
      <c r="A67" s="223"/>
      <c r="B67" s="220"/>
      <c r="C67" s="133" t="s">
        <v>28</v>
      </c>
      <c r="D67" s="134">
        <f>D38+D65</f>
        <v>120</v>
      </c>
      <c r="E67" s="134">
        <f>E38+E65</f>
        <v>319</v>
      </c>
      <c r="F67" s="135">
        <v>1</v>
      </c>
      <c r="G67" s="134">
        <f>G38+G65</f>
        <v>197</v>
      </c>
      <c r="H67" s="135">
        <v>1</v>
      </c>
      <c r="I67" s="134">
        <f>I38+I65</f>
        <v>259</v>
      </c>
      <c r="J67" s="135">
        <v>1</v>
      </c>
      <c r="K67" s="132" t="s">
        <v>29</v>
      </c>
      <c r="L67" s="134">
        <f>L38+L65</f>
        <v>934.5</v>
      </c>
      <c r="M67" s="136"/>
    </row>
  </sheetData>
  <mergeCells count="76">
    <mergeCell ref="AP60:AQ60"/>
    <mergeCell ref="AR60:AS60"/>
    <mergeCell ref="AF60:AG60"/>
    <mergeCell ref="AH60:AI60"/>
    <mergeCell ref="AJ60:AK60"/>
    <mergeCell ref="AL60:AM60"/>
    <mergeCell ref="AN60:AO60"/>
    <mergeCell ref="T42:U42"/>
    <mergeCell ref="V42:W42"/>
    <mergeCell ref="X42:Y42"/>
    <mergeCell ref="Z42:AA42"/>
    <mergeCell ref="T60:U60"/>
    <mergeCell ref="V60:W60"/>
    <mergeCell ref="X60:Y60"/>
    <mergeCell ref="Z60:AA60"/>
    <mergeCell ref="O59:S59"/>
    <mergeCell ref="T59:AA59"/>
    <mergeCell ref="AB59:AE59"/>
    <mergeCell ref="AF59:AM59"/>
    <mergeCell ref="AN59:AS59"/>
    <mergeCell ref="AN41:AS41"/>
    <mergeCell ref="AP23:AQ23"/>
    <mergeCell ref="AR23:AS23"/>
    <mergeCell ref="AB40:AM40"/>
    <mergeCell ref="AN40:AS40"/>
    <mergeCell ref="AF23:AG23"/>
    <mergeCell ref="AH23:AI23"/>
    <mergeCell ref="AJ23:AK23"/>
    <mergeCell ref="AL23:AM23"/>
    <mergeCell ref="AN23:AO23"/>
    <mergeCell ref="AP42:AQ42"/>
    <mergeCell ref="AR42:AS42"/>
    <mergeCell ref="AF42:AG42"/>
    <mergeCell ref="AH42:AI42"/>
    <mergeCell ref="AJ42:AK42"/>
    <mergeCell ref="AN42:AO42"/>
    <mergeCell ref="AL42:AM42"/>
    <mergeCell ref="O41:S41"/>
    <mergeCell ref="T41:AA41"/>
    <mergeCell ref="AB41:AE41"/>
    <mergeCell ref="AF41:AM41"/>
    <mergeCell ref="V5:W5"/>
    <mergeCell ref="X5:Y5"/>
    <mergeCell ref="Z5:AA5"/>
    <mergeCell ref="T23:U23"/>
    <mergeCell ref="V23:W23"/>
    <mergeCell ref="X23:Y23"/>
    <mergeCell ref="Z23:AA23"/>
    <mergeCell ref="O22:S22"/>
    <mergeCell ref="T22:AA22"/>
    <mergeCell ref="AB22:AE22"/>
    <mergeCell ref="AF22:AM22"/>
    <mergeCell ref="AN22:AS22"/>
    <mergeCell ref="AB3:AM3"/>
    <mergeCell ref="AN3:AS3"/>
    <mergeCell ref="O4:S4"/>
    <mergeCell ref="T4:AA4"/>
    <mergeCell ref="AB4:AE4"/>
    <mergeCell ref="AF4:AM4"/>
    <mergeCell ref="AN4:AS4"/>
    <mergeCell ref="AP5:AQ5"/>
    <mergeCell ref="AR5:AS5"/>
    <mergeCell ref="AF5:AG5"/>
    <mergeCell ref="AH5:AI5"/>
    <mergeCell ref="AJ5:AK5"/>
    <mergeCell ref="AL5:AM5"/>
    <mergeCell ref="AN5:AO5"/>
    <mergeCell ref="T5:U5"/>
    <mergeCell ref="C5:C6"/>
    <mergeCell ref="D5:D6"/>
    <mergeCell ref="E5:M5"/>
    <mergeCell ref="E6:M6"/>
    <mergeCell ref="C41:C42"/>
    <mergeCell ref="E41:M41"/>
    <mergeCell ref="E42:M42"/>
    <mergeCell ref="A40:M40"/>
  </mergeCells>
  <phoneticPr fontId="22" type="noConversion"/>
  <hyperlinks>
    <hyperlink ref="G2" r:id="rId1" display="RNCP 39278 Master Informatique" xr:uid="{71929656-7689-4A2E-865F-784885B3FF5E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4E8E-F8B5-4519-B6A8-BC258A2F39B8}">
  <sheetPr>
    <pageSetUpPr fitToPage="1"/>
  </sheetPr>
  <dimension ref="A1:BM61"/>
  <sheetViews>
    <sheetView tabSelected="1" zoomScaleNormal="100" workbookViewId="0">
      <selection activeCell="I61" sqref="I61"/>
    </sheetView>
  </sheetViews>
  <sheetFormatPr baseColWidth="10" defaultColWidth="12.5703125" defaultRowHeight="15" customHeight="1" x14ac:dyDescent="0.2"/>
  <cols>
    <col min="1" max="1" width="12.5703125" style="4"/>
    <col min="2" max="2" width="24.85546875" style="18" bestFit="1" customWidth="1"/>
    <col min="3" max="3" width="52.28515625" style="18" customWidth="1"/>
    <col min="4" max="4" width="9" style="32" customWidth="1"/>
    <col min="5" max="5" width="6.7109375" style="32" customWidth="1"/>
    <col min="6" max="6" width="9" style="32" customWidth="1"/>
    <col min="7" max="7" width="6.7109375" style="32" customWidth="1"/>
    <col min="8" max="8" width="9" style="32" customWidth="1"/>
    <col min="9" max="9" width="6.7109375" style="32" customWidth="1"/>
    <col min="10" max="11" width="9" style="32" customWidth="1"/>
    <col min="12" max="12" width="10.140625" style="32" customWidth="1"/>
    <col min="13" max="13" width="10.85546875" style="4" customWidth="1"/>
    <col min="14" max="14" width="4.42578125" style="4" customWidth="1"/>
    <col min="15" max="20" width="5.28515625" style="403" customWidth="1"/>
    <col min="21" max="21" width="4.42578125" style="403" bestFit="1" customWidth="1"/>
    <col min="22" max="22" width="5.28515625" style="403" customWidth="1"/>
    <col min="23" max="23" width="4.42578125" style="403" bestFit="1" customWidth="1"/>
    <col min="24" max="30" width="5.28515625" style="403" customWidth="1"/>
    <col min="31" max="31" width="4.42578125" style="403" bestFit="1" customWidth="1"/>
    <col min="32" max="32" width="5.28515625" style="403" customWidth="1"/>
    <col min="33" max="33" width="4.42578125" style="403" bestFit="1" customWidth="1"/>
    <col min="34" max="34" width="5.28515625" style="403" customWidth="1"/>
    <col min="35" max="35" width="4.42578125" style="403" bestFit="1" customWidth="1"/>
    <col min="36" max="36" width="5.28515625" style="403" customWidth="1"/>
    <col min="37" max="42" width="8" style="403" customWidth="1"/>
    <col min="43" max="49" width="6.5703125" style="403" customWidth="1"/>
    <col min="50" max="50" width="8" style="403" customWidth="1"/>
    <col min="51" max="51" width="7" style="403" customWidth="1"/>
    <col min="52" max="54" width="8" style="403" customWidth="1"/>
    <col min="55" max="55" width="6.140625" style="403" customWidth="1"/>
    <col min="56" max="56" width="7.5703125" style="403" customWidth="1"/>
    <col min="57" max="59" width="5.5703125" style="403" customWidth="1"/>
    <col min="60" max="60" width="9.28515625" style="403" bestFit="1" customWidth="1"/>
    <col min="61" max="61" width="5.5703125" style="403" customWidth="1"/>
    <col min="62" max="62" width="6" style="403" customWidth="1"/>
    <col min="63" max="63" width="6.85546875" style="403" customWidth="1"/>
    <col min="64" max="64" width="4.42578125" style="403" bestFit="1" customWidth="1"/>
    <col min="65" max="65" width="8" style="403" customWidth="1"/>
    <col min="66" max="16384" width="12.5703125" style="4"/>
  </cols>
  <sheetData>
    <row r="1" spans="1:65" ht="15" customHeight="1" x14ac:dyDescent="0.2">
      <c r="C1" s="242"/>
      <c r="D1" s="17" t="s">
        <v>0</v>
      </c>
      <c r="E1" s="31"/>
      <c r="F1" s="18" t="s">
        <v>1</v>
      </c>
      <c r="G1" s="31"/>
      <c r="H1" s="31"/>
      <c r="I1" s="31"/>
      <c r="J1" s="31"/>
      <c r="K1" s="17"/>
      <c r="L1" s="31"/>
      <c r="M1" s="18"/>
    </row>
    <row r="2" spans="1:65" ht="15" customHeight="1" x14ac:dyDescent="0.2">
      <c r="C2" s="242"/>
      <c r="D2" s="17" t="s">
        <v>2</v>
      </c>
      <c r="E2" s="31"/>
      <c r="F2" s="469" t="s">
        <v>32</v>
      </c>
      <c r="G2" s="137" t="s">
        <v>103</v>
      </c>
      <c r="H2" s="31"/>
      <c r="I2" s="31"/>
      <c r="J2" s="31"/>
      <c r="K2" s="17"/>
      <c r="L2" s="31"/>
      <c r="M2" s="33"/>
    </row>
    <row r="3" spans="1:65" ht="15" customHeight="1" thickBot="1" x14ac:dyDescent="0.25">
      <c r="C3" s="243"/>
      <c r="D3" s="20" t="s">
        <v>3</v>
      </c>
      <c r="F3" s="18"/>
      <c r="K3" s="20"/>
      <c r="M3" s="18"/>
      <c r="O3" s="468" t="s">
        <v>772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7"/>
      <c r="BE3" s="37"/>
      <c r="BF3" s="37"/>
      <c r="BG3" s="37"/>
      <c r="BH3" s="37"/>
      <c r="BI3" s="37"/>
      <c r="BJ3" s="37"/>
      <c r="BK3" s="37"/>
      <c r="BL3" s="37"/>
      <c r="BM3" s="37"/>
    </row>
    <row r="4" spans="1:65" ht="15" customHeight="1" thickBot="1" x14ac:dyDescent="0.25">
      <c r="C4" s="243"/>
      <c r="D4" s="20" t="s">
        <v>3</v>
      </c>
      <c r="F4" s="18" t="s">
        <v>102</v>
      </c>
      <c r="K4" s="20" t="s">
        <v>25</v>
      </c>
      <c r="O4" s="315" t="s">
        <v>47</v>
      </c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23"/>
      <c r="AK4" s="485" t="s">
        <v>48</v>
      </c>
      <c r="AL4" s="486"/>
      <c r="AM4" s="486"/>
      <c r="AN4" s="486"/>
      <c r="AO4" s="486"/>
      <c r="AP4" s="486"/>
      <c r="AQ4" s="486"/>
      <c r="AR4" s="486"/>
      <c r="AS4" s="486"/>
      <c r="AT4" s="486"/>
      <c r="AU4" s="486"/>
      <c r="AV4" s="486"/>
      <c r="AW4" s="486"/>
      <c r="AX4" s="486"/>
      <c r="AY4" s="486"/>
      <c r="AZ4" s="486"/>
      <c r="BA4" s="486"/>
      <c r="BB4" s="486"/>
      <c r="BC4" s="487"/>
      <c r="BD4" s="488" t="s">
        <v>49</v>
      </c>
      <c r="BE4" s="489"/>
      <c r="BF4" s="489"/>
      <c r="BG4" s="489"/>
      <c r="BH4" s="489"/>
      <c r="BI4" s="489"/>
      <c r="BJ4" s="489"/>
      <c r="BK4" s="489"/>
      <c r="BL4" s="489"/>
      <c r="BM4" s="490"/>
    </row>
    <row r="5" spans="1:65" ht="23.25" customHeight="1" x14ac:dyDescent="0.2">
      <c r="C5" s="474" t="s">
        <v>287</v>
      </c>
      <c r="D5" s="476" t="s">
        <v>5</v>
      </c>
      <c r="E5" s="478" t="s">
        <v>37</v>
      </c>
      <c r="F5" s="479"/>
      <c r="G5" s="479"/>
      <c r="H5" s="479"/>
      <c r="I5" s="479"/>
      <c r="J5" s="479"/>
      <c r="K5" s="479"/>
      <c r="L5" s="479"/>
      <c r="M5" s="480"/>
      <c r="O5" s="491" t="s">
        <v>50</v>
      </c>
      <c r="P5" s="492"/>
      <c r="Q5" s="492"/>
      <c r="R5" s="492"/>
      <c r="S5" s="492"/>
      <c r="T5" s="493"/>
      <c r="U5" s="494" t="s">
        <v>51</v>
      </c>
      <c r="V5" s="495"/>
      <c r="W5" s="495"/>
      <c r="X5" s="495"/>
      <c r="Y5" s="495"/>
      <c r="Z5" s="495"/>
      <c r="AA5" s="495"/>
      <c r="AB5" s="495"/>
      <c r="AC5" s="495"/>
      <c r="AD5" s="495"/>
      <c r="AE5" s="495"/>
      <c r="AF5" s="495"/>
      <c r="AG5" s="495"/>
      <c r="AH5" s="495"/>
      <c r="AI5" s="495"/>
      <c r="AJ5" s="526"/>
      <c r="AK5" s="496" t="s">
        <v>52</v>
      </c>
      <c r="AL5" s="497"/>
      <c r="AM5" s="497"/>
      <c r="AN5" s="497"/>
      <c r="AO5" s="498"/>
      <c r="AP5" s="496" t="s">
        <v>53</v>
      </c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/>
      <c r="BC5" s="498"/>
      <c r="BD5" s="482" t="s">
        <v>54</v>
      </c>
      <c r="BE5" s="483"/>
      <c r="BF5" s="483"/>
      <c r="BG5" s="483"/>
      <c r="BH5" s="483"/>
      <c r="BI5" s="483"/>
      <c r="BJ5" s="483"/>
      <c r="BK5" s="483"/>
      <c r="BL5" s="483"/>
      <c r="BM5" s="484"/>
    </row>
    <row r="6" spans="1:65" ht="15" customHeight="1" x14ac:dyDescent="0.2">
      <c r="C6" s="527"/>
      <c r="D6" s="528"/>
      <c r="E6" s="529" t="s">
        <v>109</v>
      </c>
      <c r="F6" s="530"/>
      <c r="G6" s="530"/>
      <c r="H6" s="530"/>
      <c r="I6" s="530"/>
      <c r="J6" s="530"/>
      <c r="K6" s="530"/>
      <c r="L6" s="530"/>
      <c r="M6" s="531"/>
      <c r="O6" s="354" t="s">
        <v>55</v>
      </c>
      <c r="P6" s="352" t="s">
        <v>56</v>
      </c>
      <c r="Q6" s="352" t="s">
        <v>57</v>
      </c>
      <c r="R6" s="352" t="s">
        <v>11</v>
      </c>
      <c r="S6" s="352" t="s">
        <v>60</v>
      </c>
      <c r="T6" s="353" t="s">
        <v>650</v>
      </c>
      <c r="U6" s="507" t="s">
        <v>55</v>
      </c>
      <c r="V6" s="508"/>
      <c r="W6" s="508" t="s">
        <v>56</v>
      </c>
      <c r="X6" s="508"/>
      <c r="Y6" s="508" t="s">
        <v>646</v>
      </c>
      <c r="Z6" s="508"/>
      <c r="AA6" s="508" t="s">
        <v>648</v>
      </c>
      <c r="AB6" s="508"/>
      <c r="AC6" s="508" t="s">
        <v>649</v>
      </c>
      <c r="AD6" s="508"/>
      <c r="AE6" s="508" t="s">
        <v>61</v>
      </c>
      <c r="AF6" s="508"/>
      <c r="AG6" s="508" t="s">
        <v>59</v>
      </c>
      <c r="AH6" s="508"/>
      <c r="AI6" s="508" t="s">
        <v>60</v>
      </c>
      <c r="AJ6" s="532"/>
      <c r="AK6" s="43" t="s">
        <v>55</v>
      </c>
      <c r="AL6" s="44" t="s">
        <v>57</v>
      </c>
      <c r="AM6" s="44" t="s">
        <v>59</v>
      </c>
      <c r="AN6" s="44" t="s">
        <v>60</v>
      </c>
      <c r="AO6" s="328" t="s">
        <v>650</v>
      </c>
      <c r="AP6" s="502" t="s">
        <v>55</v>
      </c>
      <c r="AQ6" s="503"/>
      <c r="AR6" s="504" t="s">
        <v>56</v>
      </c>
      <c r="AS6" s="503"/>
      <c r="AT6" s="504" t="s">
        <v>646</v>
      </c>
      <c r="AU6" s="503"/>
      <c r="AV6" s="504" t="s">
        <v>648</v>
      </c>
      <c r="AW6" s="503"/>
      <c r="AX6" s="504" t="s">
        <v>649</v>
      </c>
      <c r="AY6" s="503"/>
      <c r="AZ6" s="504" t="s">
        <v>61</v>
      </c>
      <c r="BA6" s="503"/>
      <c r="BB6" s="504" t="s">
        <v>59</v>
      </c>
      <c r="BC6" s="505"/>
      <c r="BD6" s="506" t="s">
        <v>55</v>
      </c>
      <c r="BE6" s="500"/>
      <c r="BF6" s="499" t="s">
        <v>56</v>
      </c>
      <c r="BG6" s="500"/>
      <c r="BH6" s="499" t="s">
        <v>646</v>
      </c>
      <c r="BI6" s="500"/>
      <c r="BJ6" s="499" t="s">
        <v>61</v>
      </c>
      <c r="BK6" s="500"/>
      <c r="BL6" s="499" t="s">
        <v>59</v>
      </c>
      <c r="BM6" s="501"/>
    </row>
    <row r="7" spans="1:65" ht="33" customHeight="1" x14ac:dyDescent="0.2">
      <c r="A7" s="231" t="s">
        <v>337</v>
      </c>
      <c r="B7" s="256"/>
      <c r="C7" s="255" t="s">
        <v>7</v>
      </c>
      <c r="D7" s="10"/>
      <c r="E7" s="11" t="s">
        <v>8</v>
      </c>
      <c r="F7" s="11" t="s">
        <v>9</v>
      </c>
      <c r="G7" s="12" t="s">
        <v>10</v>
      </c>
      <c r="H7" s="13" t="s">
        <v>9</v>
      </c>
      <c r="I7" s="12" t="s">
        <v>11</v>
      </c>
      <c r="J7" s="13" t="s">
        <v>12</v>
      </c>
      <c r="K7" s="14" t="s">
        <v>13</v>
      </c>
      <c r="L7" s="13" t="s">
        <v>14</v>
      </c>
      <c r="M7" s="34" t="s">
        <v>15</v>
      </c>
      <c r="O7" s="45" t="s">
        <v>62</v>
      </c>
      <c r="P7" s="46" t="s">
        <v>62</v>
      </c>
      <c r="Q7" s="46" t="s">
        <v>62</v>
      </c>
      <c r="R7" s="46" t="s">
        <v>62</v>
      </c>
      <c r="S7" s="46" t="s">
        <v>62</v>
      </c>
      <c r="T7" s="47" t="s">
        <v>62</v>
      </c>
      <c r="U7" s="45" t="s">
        <v>62</v>
      </c>
      <c r="V7" s="46" t="s">
        <v>63</v>
      </c>
      <c r="W7" s="46" t="s">
        <v>62</v>
      </c>
      <c r="X7" s="46" t="s">
        <v>63</v>
      </c>
      <c r="Y7" s="46" t="s">
        <v>62</v>
      </c>
      <c r="Z7" s="46" t="s">
        <v>63</v>
      </c>
      <c r="AA7" s="46" t="s">
        <v>62</v>
      </c>
      <c r="AB7" s="46" t="s">
        <v>63</v>
      </c>
      <c r="AC7" s="46" t="s">
        <v>62</v>
      </c>
      <c r="AD7" s="46" t="s">
        <v>63</v>
      </c>
      <c r="AE7" s="46" t="s">
        <v>62</v>
      </c>
      <c r="AF7" s="46" t="s">
        <v>63</v>
      </c>
      <c r="AG7" s="46" t="s">
        <v>62</v>
      </c>
      <c r="AH7" s="46" t="s">
        <v>63</v>
      </c>
      <c r="AI7" s="46" t="s">
        <v>62</v>
      </c>
      <c r="AJ7" s="47" t="s">
        <v>63</v>
      </c>
      <c r="AK7" s="48" t="s">
        <v>62</v>
      </c>
      <c r="AL7" s="49" t="s">
        <v>62</v>
      </c>
      <c r="AM7" s="49" t="s">
        <v>62</v>
      </c>
      <c r="AN7" s="49" t="s">
        <v>62</v>
      </c>
      <c r="AO7" s="50" t="s">
        <v>62</v>
      </c>
      <c r="AP7" s="48" t="s">
        <v>62</v>
      </c>
      <c r="AQ7" s="49" t="s">
        <v>63</v>
      </c>
      <c r="AR7" s="49" t="s">
        <v>62</v>
      </c>
      <c r="AS7" s="49" t="s">
        <v>63</v>
      </c>
      <c r="AT7" s="49" t="s">
        <v>62</v>
      </c>
      <c r="AU7" s="49" t="s">
        <v>63</v>
      </c>
      <c r="AV7" s="49" t="s">
        <v>62</v>
      </c>
      <c r="AW7" s="49" t="s">
        <v>63</v>
      </c>
      <c r="AX7" s="49" t="s">
        <v>62</v>
      </c>
      <c r="AY7" s="49" t="s">
        <v>63</v>
      </c>
      <c r="AZ7" s="49" t="s">
        <v>62</v>
      </c>
      <c r="BA7" s="49" t="s">
        <v>63</v>
      </c>
      <c r="BB7" s="49" t="s">
        <v>62</v>
      </c>
      <c r="BC7" s="50" t="s">
        <v>63</v>
      </c>
      <c r="BD7" s="51" t="s">
        <v>62</v>
      </c>
      <c r="BE7" s="52" t="s">
        <v>63</v>
      </c>
      <c r="BF7" s="52" t="s">
        <v>62</v>
      </c>
      <c r="BG7" s="52" t="s">
        <v>63</v>
      </c>
      <c r="BH7" s="52" t="s">
        <v>62</v>
      </c>
      <c r="BI7" s="52" t="s">
        <v>63</v>
      </c>
      <c r="BJ7" s="52" t="s">
        <v>62</v>
      </c>
      <c r="BK7" s="52" t="s">
        <v>63</v>
      </c>
      <c r="BL7" s="52" t="s">
        <v>62</v>
      </c>
      <c r="BM7" s="53" t="s">
        <v>63</v>
      </c>
    </row>
    <row r="8" spans="1:65" ht="22.5" customHeight="1" x14ac:dyDescent="0.2">
      <c r="A8" s="213"/>
      <c r="B8" s="258" t="s">
        <v>338</v>
      </c>
      <c r="C8" s="95" t="s">
        <v>73</v>
      </c>
      <c r="D8" s="22"/>
      <c r="E8" s="23"/>
      <c r="F8" s="23"/>
      <c r="G8" s="23"/>
      <c r="H8" s="23"/>
      <c r="I8" s="23"/>
      <c r="J8" s="23"/>
      <c r="K8" s="23"/>
      <c r="L8" s="23"/>
      <c r="M8" s="25"/>
      <c r="O8" s="54"/>
      <c r="P8" s="55"/>
      <c r="Q8" s="55"/>
      <c r="R8" s="55"/>
      <c r="S8" s="55"/>
      <c r="T8" s="56"/>
      <c r="U8" s="54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6"/>
      <c r="AK8" s="54"/>
      <c r="AL8" s="55"/>
      <c r="AM8" s="55"/>
      <c r="AN8" s="55"/>
      <c r="AO8" s="56"/>
      <c r="AP8" s="54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6"/>
      <c r="BD8" s="57"/>
      <c r="BE8" s="58"/>
      <c r="BF8" s="58"/>
      <c r="BG8" s="58"/>
      <c r="BH8" s="58"/>
      <c r="BI8" s="58"/>
      <c r="BJ8" s="58"/>
      <c r="BK8" s="58"/>
      <c r="BL8" s="58"/>
      <c r="BM8" s="59"/>
    </row>
    <row r="9" spans="1:65" s="96" customFormat="1" ht="15" customHeight="1" x14ac:dyDescent="0.2">
      <c r="A9" s="136" t="s">
        <v>714</v>
      </c>
      <c r="B9" s="230" t="s">
        <v>339</v>
      </c>
      <c r="C9" s="93" t="s">
        <v>80</v>
      </c>
      <c r="D9" s="100">
        <v>3</v>
      </c>
      <c r="E9" s="98">
        <v>0</v>
      </c>
      <c r="F9" s="98">
        <v>1</v>
      </c>
      <c r="G9" s="100">
        <v>20</v>
      </c>
      <c r="H9" s="100">
        <v>1</v>
      </c>
      <c r="I9" s="100">
        <v>0</v>
      </c>
      <c r="J9" s="98">
        <v>1</v>
      </c>
      <c r="K9" s="99">
        <f>SUM(E9,G9,I9)</f>
        <v>20</v>
      </c>
      <c r="L9" s="99">
        <f>((E9*F9)*1.5)+(G9*H9)+(I9*J9)</f>
        <v>20</v>
      </c>
      <c r="M9" s="101"/>
      <c r="O9" s="404"/>
      <c r="P9" s="405"/>
      <c r="Q9" s="405"/>
      <c r="R9" s="405" t="s">
        <v>623</v>
      </c>
      <c r="S9" s="405" t="s">
        <v>25</v>
      </c>
      <c r="T9" s="406"/>
      <c r="U9" s="404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 t="s">
        <v>597</v>
      </c>
      <c r="AH9" s="405"/>
      <c r="AI9" s="405"/>
      <c r="AJ9" s="406"/>
      <c r="AK9" s="407"/>
      <c r="AL9" s="408"/>
      <c r="AM9" s="408" t="s">
        <v>623</v>
      </c>
      <c r="AN9" s="408"/>
      <c r="AO9" s="409"/>
      <c r="AP9" s="407"/>
      <c r="AQ9" s="408"/>
      <c r="AR9" s="408"/>
      <c r="AS9" s="408"/>
      <c r="AT9" s="408"/>
      <c r="AU9" s="408"/>
      <c r="AV9" s="408"/>
      <c r="AW9" s="408"/>
      <c r="AX9" s="408"/>
      <c r="AY9" s="408"/>
      <c r="AZ9" s="408"/>
      <c r="BA9" s="408"/>
      <c r="BB9" s="408" t="s">
        <v>623</v>
      </c>
      <c r="BC9" s="409"/>
      <c r="BD9" s="404" t="s">
        <v>600</v>
      </c>
      <c r="BE9" s="405"/>
      <c r="BF9" s="405"/>
      <c r="BG9" s="405"/>
      <c r="BH9" s="405"/>
      <c r="BI9" s="405"/>
      <c r="BJ9" s="405"/>
      <c r="BK9" s="405"/>
      <c r="BL9" s="405"/>
      <c r="BM9" s="406"/>
    </row>
    <row r="10" spans="1:65" ht="23.25" customHeight="1" x14ac:dyDescent="0.2">
      <c r="A10" s="213"/>
      <c r="B10" s="229" t="s">
        <v>340</v>
      </c>
      <c r="C10" s="95" t="s">
        <v>69</v>
      </c>
      <c r="D10" s="22"/>
      <c r="E10" s="23"/>
      <c r="F10" s="23"/>
      <c r="G10" s="23"/>
      <c r="H10" s="23"/>
      <c r="I10" s="23"/>
      <c r="J10" s="23"/>
      <c r="K10" s="23"/>
      <c r="L10" s="23"/>
      <c r="M10" s="25"/>
      <c r="O10" s="410"/>
      <c r="P10" s="411"/>
      <c r="Q10" s="411"/>
      <c r="R10" s="411"/>
      <c r="S10" s="411"/>
      <c r="T10" s="412"/>
      <c r="U10" s="410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1"/>
      <c r="AJ10" s="412"/>
      <c r="AK10" s="410"/>
      <c r="AL10" s="411"/>
      <c r="AM10" s="411"/>
      <c r="AN10" s="411"/>
      <c r="AO10" s="412"/>
      <c r="AP10" s="410"/>
      <c r="AQ10" s="411"/>
      <c r="AR10" s="411"/>
      <c r="AS10" s="411"/>
      <c r="AT10" s="411"/>
      <c r="AU10" s="411"/>
      <c r="AV10" s="411"/>
      <c r="AW10" s="411"/>
      <c r="AX10" s="411"/>
      <c r="AY10" s="411"/>
      <c r="AZ10" s="411"/>
      <c r="BA10" s="411"/>
      <c r="BB10" s="411"/>
      <c r="BC10" s="412"/>
      <c r="BD10" s="410"/>
      <c r="BE10" s="411"/>
      <c r="BF10" s="411"/>
      <c r="BG10" s="411"/>
      <c r="BH10" s="411"/>
      <c r="BI10" s="411"/>
      <c r="BJ10" s="411"/>
      <c r="BK10" s="411"/>
      <c r="BL10" s="411"/>
      <c r="BM10" s="412"/>
    </row>
    <row r="11" spans="1:65" s="96" customFormat="1" ht="15" customHeight="1" x14ac:dyDescent="0.2">
      <c r="A11" s="136" t="s">
        <v>715</v>
      </c>
      <c r="B11" s="230" t="s">
        <v>341</v>
      </c>
      <c r="C11" s="93" t="s">
        <v>104</v>
      </c>
      <c r="D11" s="100">
        <v>4</v>
      </c>
      <c r="E11" s="100">
        <v>8</v>
      </c>
      <c r="F11" s="100">
        <v>1</v>
      </c>
      <c r="G11" s="98">
        <v>0</v>
      </c>
      <c r="H11" s="98">
        <v>1</v>
      </c>
      <c r="I11" s="100">
        <v>12</v>
      </c>
      <c r="J11" s="98">
        <v>1</v>
      </c>
      <c r="K11" s="99">
        <f>SUM(E11,G11,I11)</f>
        <v>20</v>
      </c>
      <c r="L11" s="99">
        <f>((E11*F11)*1.5)+(G11*H11)+(I11*J11)</f>
        <v>24</v>
      </c>
      <c r="M11" s="101"/>
      <c r="O11" s="404">
        <v>1</v>
      </c>
      <c r="P11" s="405"/>
      <c r="Q11" s="405"/>
      <c r="R11" s="405" t="s">
        <v>597</v>
      </c>
      <c r="S11" s="405"/>
      <c r="T11" s="406"/>
      <c r="U11" s="404">
        <v>2</v>
      </c>
      <c r="V11" s="405" t="s">
        <v>622</v>
      </c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6"/>
      <c r="AK11" s="407"/>
      <c r="AL11" s="408"/>
      <c r="AM11" s="408"/>
      <c r="AN11" s="408"/>
      <c r="AO11" s="409"/>
      <c r="AP11" s="407">
        <v>3</v>
      </c>
      <c r="AQ11" s="408" t="s">
        <v>622</v>
      </c>
      <c r="AR11" s="408"/>
      <c r="AS11" s="408"/>
      <c r="AT11" s="408"/>
      <c r="AU11" s="408"/>
      <c r="AV11" s="408"/>
      <c r="AW11" s="408"/>
      <c r="AX11" s="408"/>
      <c r="AY11" s="408"/>
      <c r="AZ11" s="408"/>
      <c r="BA11" s="408"/>
      <c r="BB11" s="408" t="s">
        <v>597</v>
      </c>
      <c r="BC11" s="409"/>
      <c r="BD11" s="404" t="s">
        <v>626</v>
      </c>
      <c r="BE11" s="405" t="s">
        <v>622</v>
      </c>
      <c r="BF11" s="405"/>
      <c r="BG11" s="405"/>
      <c r="BH11" s="405"/>
      <c r="BI11" s="405"/>
      <c r="BJ11" s="405"/>
      <c r="BK11" s="405"/>
      <c r="BL11" s="405"/>
      <c r="BM11" s="406"/>
    </row>
    <row r="12" spans="1:65" s="96" customFormat="1" ht="15" customHeight="1" x14ac:dyDescent="0.2">
      <c r="A12" s="136"/>
      <c r="B12" s="229" t="s">
        <v>342</v>
      </c>
      <c r="C12" s="95" t="s">
        <v>72</v>
      </c>
      <c r="D12" s="97"/>
      <c r="E12" s="105"/>
      <c r="F12" s="105"/>
      <c r="G12" s="105"/>
      <c r="H12" s="105"/>
      <c r="I12" s="105"/>
      <c r="J12" s="105"/>
      <c r="K12" s="105"/>
      <c r="L12" s="105"/>
      <c r="M12" s="106"/>
      <c r="O12" s="410"/>
      <c r="P12" s="411"/>
      <c r="Q12" s="411"/>
      <c r="R12" s="411"/>
      <c r="S12" s="411"/>
      <c r="T12" s="412"/>
      <c r="U12" s="410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2"/>
      <c r="AK12" s="410"/>
      <c r="AL12" s="411"/>
      <c r="AM12" s="411"/>
      <c r="AN12" s="411"/>
      <c r="AO12" s="412"/>
      <c r="AP12" s="410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/>
      <c r="BA12" s="411"/>
      <c r="BB12" s="411"/>
      <c r="BC12" s="412"/>
      <c r="BD12" s="410"/>
      <c r="BE12" s="411"/>
      <c r="BF12" s="411"/>
      <c r="BG12" s="411"/>
      <c r="BH12" s="411"/>
      <c r="BI12" s="411"/>
      <c r="BJ12" s="411"/>
      <c r="BK12" s="411"/>
      <c r="BL12" s="411"/>
      <c r="BM12" s="412"/>
    </row>
    <row r="13" spans="1:65" s="96" customFormat="1" ht="15" customHeight="1" x14ac:dyDescent="0.2">
      <c r="A13" s="136" t="s">
        <v>716</v>
      </c>
      <c r="B13" s="230" t="s">
        <v>343</v>
      </c>
      <c r="C13" s="93" t="s">
        <v>105</v>
      </c>
      <c r="D13" s="100">
        <v>10</v>
      </c>
      <c r="E13" s="100">
        <v>54</v>
      </c>
      <c r="F13" s="100">
        <v>1</v>
      </c>
      <c r="G13" s="98">
        <v>10</v>
      </c>
      <c r="H13" s="98">
        <v>1</v>
      </c>
      <c r="I13" s="100">
        <v>0</v>
      </c>
      <c r="J13" s="98">
        <v>1</v>
      </c>
      <c r="K13" s="99">
        <f>SUM(E13,G13,I13)</f>
        <v>64</v>
      </c>
      <c r="L13" s="99">
        <f>((E13*F13)*1.5)+(G13*H13)+(I13*J13)</f>
        <v>91</v>
      </c>
      <c r="M13" s="101"/>
      <c r="O13" s="337"/>
      <c r="P13" s="136"/>
      <c r="Q13" s="136" t="s">
        <v>647</v>
      </c>
      <c r="R13" s="136"/>
      <c r="S13" s="136"/>
      <c r="T13" s="338"/>
      <c r="U13" s="337">
        <v>1.5</v>
      </c>
      <c r="V13" s="136" t="s">
        <v>622</v>
      </c>
      <c r="W13" s="136">
        <v>1.5</v>
      </c>
      <c r="X13" s="136" t="s">
        <v>622</v>
      </c>
      <c r="Y13" s="136">
        <v>1.5</v>
      </c>
      <c r="Z13" s="136" t="s">
        <v>622</v>
      </c>
      <c r="AA13" s="136">
        <v>1.5</v>
      </c>
      <c r="AB13" s="136" t="s">
        <v>620</v>
      </c>
      <c r="AC13" s="136">
        <v>1.5</v>
      </c>
      <c r="AD13" s="136" t="s">
        <v>620</v>
      </c>
      <c r="AE13" s="136"/>
      <c r="AF13" s="136"/>
      <c r="AG13" s="136"/>
      <c r="AH13" s="136"/>
      <c r="AI13" s="136"/>
      <c r="AJ13" s="338"/>
      <c r="AK13" s="407"/>
      <c r="AL13" s="408" t="s">
        <v>647</v>
      </c>
      <c r="AM13" s="408"/>
      <c r="AN13" s="408"/>
      <c r="AO13" s="409"/>
      <c r="AP13" s="407">
        <v>1.5</v>
      </c>
      <c r="AQ13" s="408" t="s">
        <v>622</v>
      </c>
      <c r="AR13" s="408">
        <v>1.5</v>
      </c>
      <c r="AS13" s="408" t="s">
        <v>622</v>
      </c>
      <c r="AT13" s="408">
        <v>1.5</v>
      </c>
      <c r="AU13" s="408" t="s">
        <v>622</v>
      </c>
      <c r="AV13" s="408">
        <v>1.5</v>
      </c>
      <c r="AW13" s="408" t="s">
        <v>620</v>
      </c>
      <c r="AX13" s="408">
        <v>1.5</v>
      </c>
      <c r="AY13" s="408" t="s">
        <v>620</v>
      </c>
      <c r="AZ13" s="408"/>
      <c r="BA13" s="408"/>
      <c r="BB13" s="408"/>
      <c r="BC13" s="409"/>
      <c r="BD13" s="337" t="s">
        <v>651</v>
      </c>
      <c r="BE13" s="136" t="s">
        <v>620</v>
      </c>
      <c r="BF13" s="136"/>
      <c r="BG13" s="136"/>
      <c r="BH13" s="136"/>
      <c r="BI13" s="136"/>
      <c r="BJ13" s="136"/>
      <c r="BK13" s="136"/>
      <c r="BL13" s="136"/>
      <c r="BM13" s="338"/>
    </row>
    <row r="14" spans="1:65" s="96" customFormat="1" ht="15" customHeight="1" x14ac:dyDescent="0.2">
      <c r="A14" s="136" t="s">
        <v>717</v>
      </c>
      <c r="B14" s="230" t="s">
        <v>344</v>
      </c>
      <c r="C14" s="93" t="s">
        <v>106</v>
      </c>
      <c r="D14" s="100">
        <v>5</v>
      </c>
      <c r="E14" s="100">
        <v>24</v>
      </c>
      <c r="F14" s="100">
        <v>1</v>
      </c>
      <c r="G14" s="98">
        <v>4</v>
      </c>
      <c r="H14" s="98">
        <v>1</v>
      </c>
      <c r="I14" s="100">
        <v>0</v>
      </c>
      <c r="J14" s="98">
        <v>1</v>
      </c>
      <c r="K14" s="99">
        <f>SUM(E14,G14,I14)</f>
        <v>28</v>
      </c>
      <c r="L14" s="99">
        <f>((E14*F14)*1.5)+(G14*H14)+(I14*J14)</f>
        <v>40</v>
      </c>
      <c r="M14" s="101"/>
      <c r="O14" s="337"/>
      <c r="P14" s="136"/>
      <c r="Q14" s="136" t="s">
        <v>623</v>
      </c>
      <c r="R14" s="136"/>
      <c r="S14" s="136"/>
      <c r="T14" s="338"/>
      <c r="U14" s="337">
        <v>1.5</v>
      </c>
      <c r="V14" s="136" t="s">
        <v>622</v>
      </c>
      <c r="W14" s="136">
        <v>1.5</v>
      </c>
      <c r="X14" s="136" t="s">
        <v>622</v>
      </c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338"/>
      <c r="AK14" s="407"/>
      <c r="AL14" s="408" t="s">
        <v>623</v>
      </c>
      <c r="AM14" s="408"/>
      <c r="AN14" s="408"/>
      <c r="AO14" s="409"/>
      <c r="AP14" s="407">
        <v>1.5</v>
      </c>
      <c r="AQ14" s="408" t="s">
        <v>622</v>
      </c>
      <c r="AR14" s="408">
        <v>1.5</v>
      </c>
      <c r="AS14" s="408" t="s">
        <v>622</v>
      </c>
      <c r="AT14" s="408"/>
      <c r="AU14" s="408"/>
      <c r="AV14" s="408"/>
      <c r="AW14" s="408"/>
      <c r="AX14" s="408"/>
      <c r="AY14" s="408"/>
      <c r="AZ14" s="408"/>
      <c r="BA14" s="408"/>
      <c r="BB14" s="408"/>
      <c r="BC14" s="409"/>
      <c r="BD14" s="337" t="s">
        <v>626</v>
      </c>
      <c r="BE14" s="136" t="s">
        <v>620</v>
      </c>
      <c r="BF14" s="136"/>
      <c r="BG14" s="136"/>
      <c r="BH14" s="136"/>
      <c r="BI14" s="136"/>
      <c r="BJ14" s="136"/>
      <c r="BK14" s="136"/>
      <c r="BL14" s="136"/>
      <c r="BM14" s="338"/>
    </row>
    <row r="15" spans="1:65" s="96" customFormat="1" ht="15" customHeight="1" x14ac:dyDescent="0.2">
      <c r="A15" s="136" t="s">
        <v>718</v>
      </c>
      <c r="B15" s="230" t="s">
        <v>345</v>
      </c>
      <c r="C15" s="93" t="s">
        <v>107</v>
      </c>
      <c r="D15" s="100">
        <v>4</v>
      </c>
      <c r="E15" s="100">
        <v>16</v>
      </c>
      <c r="F15" s="100">
        <v>1</v>
      </c>
      <c r="G15" s="98">
        <v>10</v>
      </c>
      <c r="H15" s="98">
        <v>1</v>
      </c>
      <c r="I15" s="100">
        <v>0</v>
      </c>
      <c r="J15" s="98">
        <v>1</v>
      </c>
      <c r="K15" s="99">
        <f>SUM(E15,G15,I15)</f>
        <v>26</v>
      </c>
      <c r="L15" s="99">
        <f>((E15*F15)*1.5)+(G15*H15)+(I15*J15)</f>
        <v>34</v>
      </c>
      <c r="M15" s="101"/>
      <c r="O15" s="337">
        <v>2</v>
      </c>
      <c r="P15" s="136"/>
      <c r="Q15" s="136"/>
      <c r="R15" s="136"/>
      <c r="S15" s="136"/>
      <c r="T15" s="338"/>
      <c r="U15" s="337">
        <v>2</v>
      </c>
      <c r="V15" s="136" t="s">
        <v>620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338"/>
      <c r="AK15" s="407"/>
      <c r="AL15" s="408"/>
      <c r="AM15" s="408"/>
      <c r="AN15" s="408"/>
      <c r="AO15" s="409"/>
      <c r="AP15" s="407">
        <v>4</v>
      </c>
      <c r="AQ15" s="408"/>
      <c r="AR15" s="408"/>
      <c r="AS15" s="408"/>
      <c r="AT15" s="408"/>
      <c r="AU15" s="408"/>
      <c r="AV15" s="408"/>
      <c r="AW15" s="408"/>
      <c r="AX15" s="408"/>
      <c r="AY15" s="408"/>
      <c r="AZ15" s="408"/>
      <c r="BA15" s="408"/>
      <c r="BB15" s="408"/>
      <c r="BC15" s="409"/>
      <c r="BD15" s="337" t="s">
        <v>631</v>
      </c>
      <c r="BE15" s="136" t="s">
        <v>620</v>
      </c>
      <c r="BF15" s="136"/>
      <c r="BG15" s="136"/>
      <c r="BH15" s="136"/>
      <c r="BI15" s="136"/>
      <c r="BJ15" s="136"/>
      <c r="BK15" s="136"/>
      <c r="BL15" s="136"/>
      <c r="BM15" s="338"/>
    </row>
    <row r="16" spans="1:65" s="96" customFormat="1" ht="28.5" customHeight="1" x14ac:dyDescent="0.2">
      <c r="A16" s="136"/>
      <c r="B16" s="229" t="s">
        <v>346</v>
      </c>
      <c r="C16" s="95" t="s">
        <v>112</v>
      </c>
      <c r="D16" s="97"/>
      <c r="E16" s="105"/>
      <c r="F16" s="105"/>
      <c r="G16" s="105"/>
      <c r="H16" s="105"/>
      <c r="I16" s="105"/>
      <c r="J16" s="105"/>
      <c r="K16" s="105"/>
      <c r="L16" s="105"/>
      <c r="M16" s="106"/>
      <c r="O16" s="410"/>
      <c r="P16" s="411"/>
      <c r="Q16" s="411"/>
      <c r="R16" s="411"/>
      <c r="S16" s="411"/>
      <c r="T16" s="412"/>
      <c r="U16" s="410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2"/>
      <c r="AK16" s="410"/>
      <c r="AL16" s="411"/>
      <c r="AM16" s="411"/>
      <c r="AN16" s="411"/>
      <c r="AO16" s="412"/>
      <c r="AP16" s="410"/>
      <c r="AQ16" s="411"/>
      <c r="AR16" s="411"/>
      <c r="AS16" s="411"/>
      <c r="AT16" s="411"/>
      <c r="AU16" s="411"/>
      <c r="AV16" s="411"/>
      <c r="AW16" s="411"/>
      <c r="AX16" s="411"/>
      <c r="AY16" s="411"/>
      <c r="AZ16" s="411"/>
      <c r="BA16" s="411"/>
      <c r="BB16" s="411"/>
      <c r="BC16" s="412"/>
      <c r="BD16" s="410"/>
      <c r="BE16" s="411"/>
      <c r="BF16" s="411"/>
      <c r="BG16" s="411"/>
      <c r="BH16" s="411"/>
      <c r="BI16" s="411"/>
      <c r="BJ16" s="411"/>
      <c r="BK16" s="411"/>
      <c r="BL16" s="411"/>
      <c r="BM16" s="412"/>
    </row>
    <row r="17" spans="1:65" s="96" customFormat="1" ht="15" customHeight="1" thickBot="1" x14ac:dyDescent="0.25">
      <c r="A17" s="136" t="s">
        <v>719</v>
      </c>
      <c r="B17" s="230" t="s">
        <v>347</v>
      </c>
      <c r="C17" s="93" t="s">
        <v>108</v>
      </c>
      <c r="D17" s="100">
        <v>4</v>
      </c>
      <c r="E17" s="100">
        <v>18</v>
      </c>
      <c r="F17" s="100">
        <v>1</v>
      </c>
      <c r="G17" s="98">
        <v>0</v>
      </c>
      <c r="H17" s="98">
        <v>1</v>
      </c>
      <c r="I17" s="100">
        <v>20</v>
      </c>
      <c r="J17" s="98">
        <v>1</v>
      </c>
      <c r="K17" s="99">
        <f>SUM(E17,G17,I17)</f>
        <v>38</v>
      </c>
      <c r="L17" s="99">
        <f>((E17*F17)*1.5)+(G17*H17)+(I17*J17)</f>
        <v>47</v>
      </c>
      <c r="M17" s="101"/>
      <c r="O17" s="339"/>
      <c r="P17" s="340"/>
      <c r="Q17" s="340"/>
      <c r="R17" s="340" t="s">
        <v>621</v>
      </c>
      <c r="S17" s="340"/>
      <c r="T17" s="341"/>
      <c r="U17" s="339">
        <v>2.5</v>
      </c>
      <c r="V17" s="340" t="s">
        <v>620</v>
      </c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 t="s">
        <v>25</v>
      </c>
      <c r="AH17" s="340"/>
      <c r="AI17" s="340"/>
      <c r="AJ17" s="341"/>
      <c r="AK17" s="413"/>
      <c r="AL17" s="414"/>
      <c r="AM17" s="414" t="s">
        <v>621</v>
      </c>
      <c r="AN17" s="414"/>
      <c r="AO17" s="415"/>
      <c r="AP17" s="413">
        <v>2.5</v>
      </c>
      <c r="AQ17" s="414" t="s">
        <v>620</v>
      </c>
      <c r="AR17" s="414"/>
      <c r="AS17" s="414"/>
      <c r="AT17" s="414"/>
      <c r="AU17" s="414"/>
      <c r="AV17" s="414"/>
      <c r="AW17" s="414"/>
      <c r="AX17" s="414"/>
      <c r="AY17" s="414"/>
      <c r="AZ17" s="414"/>
      <c r="BA17" s="414"/>
      <c r="BB17" s="414"/>
      <c r="BC17" s="415"/>
      <c r="BD17" s="339" t="s">
        <v>652</v>
      </c>
      <c r="BE17" s="340" t="s">
        <v>620</v>
      </c>
      <c r="BF17" s="340"/>
      <c r="BG17" s="340"/>
      <c r="BH17" s="340"/>
      <c r="BI17" s="340"/>
      <c r="BJ17" s="340"/>
      <c r="BK17" s="340"/>
      <c r="BL17" s="340"/>
      <c r="BM17" s="341"/>
    </row>
    <row r="18" spans="1:65" s="138" customFormat="1" ht="15" customHeight="1" x14ac:dyDescent="0.2">
      <c r="B18" s="244"/>
      <c r="C18" s="245" t="s">
        <v>64</v>
      </c>
      <c r="D18" s="117">
        <f>SUM(D9,D11,D13,D14,D15,D17)</f>
        <v>30</v>
      </c>
      <c r="E18" s="117">
        <f>SUM(E9,E11,E13,E14,E15,E17)</f>
        <v>120</v>
      </c>
      <c r="F18" s="118">
        <v>1</v>
      </c>
      <c r="G18" s="117">
        <f>SUM(G9,G11,G13,G14,G15,G17)</f>
        <v>44</v>
      </c>
      <c r="H18" s="118">
        <v>1</v>
      </c>
      <c r="I18" s="117">
        <f>SUM(I9,I11,I13,I14,I15,I17)</f>
        <v>32</v>
      </c>
      <c r="J18" s="118">
        <v>1</v>
      </c>
      <c r="K18" s="117">
        <f>SUM(K9,K11,K13,K14,K15,K17)</f>
        <v>196</v>
      </c>
      <c r="L18" s="115">
        <f>SUM(L9:L17)</f>
        <v>256</v>
      </c>
      <c r="M18" s="12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</row>
    <row r="19" spans="1:65" s="138" customFormat="1" ht="15" customHeight="1" thickBot="1" x14ac:dyDescent="0.25">
      <c r="B19" s="244"/>
      <c r="C19" s="246"/>
      <c r="D19" s="139"/>
      <c r="E19" s="139"/>
      <c r="F19" s="140"/>
      <c r="G19" s="139"/>
      <c r="H19" s="140"/>
      <c r="I19" s="139"/>
      <c r="J19" s="140"/>
      <c r="K19" s="139"/>
      <c r="L19" s="141"/>
      <c r="M19" s="142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</row>
    <row r="20" spans="1:65" s="61" customFormat="1" ht="26.25" customHeight="1" x14ac:dyDescent="0.2">
      <c r="B20" s="247"/>
      <c r="C20" s="62"/>
      <c r="D20" s="63"/>
      <c r="E20" s="64"/>
      <c r="F20" s="64"/>
      <c r="G20" s="64"/>
      <c r="H20" s="64"/>
      <c r="I20" s="64"/>
      <c r="J20" s="64"/>
      <c r="K20" s="70"/>
      <c r="L20" s="70"/>
      <c r="M20" s="65"/>
      <c r="O20" s="491" t="s">
        <v>50</v>
      </c>
      <c r="P20" s="492"/>
      <c r="Q20" s="492"/>
      <c r="R20" s="492"/>
      <c r="S20" s="492"/>
      <c r="T20" s="493"/>
      <c r="U20" s="494" t="s">
        <v>51</v>
      </c>
      <c r="V20" s="495"/>
      <c r="W20" s="495"/>
      <c r="X20" s="495"/>
      <c r="Y20" s="495"/>
      <c r="Z20" s="495"/>
      <c r="AA20" s="495"/>
      <c r="AB20" s="495"/>
      <c r="AC20" s="495"/>
      <c r="AD20" s="495"/>
      <c r="AE20" s="495"/>
      <c r="AF20" s="495"/>
      <c r="AG20" s="495"/>
      <c r="AH20" s="495"/>
      <c r="AI20" s="495"/>
      <c r="AJ20" s="526"/>
      <c r="AK20" s="496" t="s">
        <v>52</v>
      </c>
      <c r="AL20" s="497"/>
      <c r="AM20" s="497"/>
      <c r="AN20" s="497"/>
      <c r="AO20" s="498"/>
      <c r="AP20" s="496" t="s">
        <v>53</v>
      </c>
      <c r="AQ20" s="497"/>
      <c r="AR20" s="497"/>
      <c r="AS20" s="497"/>
      <c r="AT20" s="497"/>
      <c r="AU20" s="497"/>
      <c r="AV20" s="497"/>
      <c r="AW20" s="497"/>
      <c r="AX20" s="497"/>
      <c r="AY20" s="497"/>
      <c r="AZ20" s="497"/>
      <c r="BA20" s="497"/>
      <c r="BB20" s="497"/>
      <c r="BC20" s="498"/>
      <c r="BD20" s="482" t="s">
        <v>54</v>
      </c>
      <c r="BE20" s="483"/>
      <c r="BF20" s="483"/>
      <c r="BG20" s="483"/>
      <c r="BH20" s="483"/>
      <c r="BI20" s="483"/>
      <c r="BJ20" s="483"/>
      <c r="BK20" s="483"/>
      <c r="BL20" s="483"/>
      <c r="BM20" s="484"/>
    </row>
    <row r="21" spans="1:65" s="61" customFormat="1" ht="15" customHeight="1" x14ac:dyDescent="0.2">
      <c r="B21" s="247"/>
      <c r="C21" s="62"/>
      <c r="D21" s="63"/>
      <c r="E21" s="64"/>
      <c r="F21" s="64"/>
      <c r="G21" s="64"/>
      <c r="H21" s="64"/>
      <c r="I21" s="64"/>
      <c r="J21" s="64"/>
      <c r="K21" s="70"/>
      <c r="L21" s="70"/>
      <c r="M21" s="65"/>
      <c r="O21" s="354" t="s">
        <v>55</v>
      </c>
      <c r="P21" s="352" t="s">
        <v>56</v>
      </c>
      <c r="Q21" s="352" t="s">
        <v>57</v>
      </c>
      <c r="R21" s="352" t="s">
        <v>59</v>
      </c>
      <c r="S21" s="352" t="s">
        <v>60</v>
      </c>
      <c r="T21" s="353" t="s">
        <v>650</v>
      </c>
      <c r="U21" s="507" t="s">
        <v>55</v>
      </c>
      <c r="V21" s="508"/>
      <c r="W21" s="508" t="s">
        <v>56</v>
      </c>
      <c r="X21" s="508"/>
      <c r="Y21" s="508" t="s">
        <v>646</v>
      </c>
      <c r="Z21" s="508"/>
      <c r="AA21" s="508" t="s">
        <v>648</v>
      </c>
      <c r="AB21" s="508"/>
      <c r="AC21" s="508" t="s">
        <v>649</v>
      </c>
      <c r="AD21" s="508"/>
      <c r="AE21" s="508" t="s">
        <v>61</v>
      </c>
      <c r="AF21" s="508"/>
      <c r="AG21" s="508" t="s">
        <v>59</v>
      </c>
      <c r="AH21" s="508"/>
      <c r="AI21" s="508" t="s">
        <v>60</v>
      </c>
      <c r="AJ21" s="532"/>
      <c r="AK21" s="43" t="s">
        <v>55</v>
      </c>
      <c r="AL21" s="44" t="s">
        <v>57</v>
      </c>
      <c r="AM21" s="44" t="s">
        <v>59</v>
      </c>
      <c r="AN21" s="44" t="s">
        <v>60</v>
      </c>
      <c r="AO21" s="328" t="s">
        <v>650</v>
      </c>
      <c r="AP21" s="502" t="s">
        <v>55</v>
      </c>
      <c r="AQ21" s="503"/>
      <c r="AR21" s="504" t="s">
        <v>56</v>
      </c>
      <c r="AS21" s="503"/>
      <c r="AT21" s="504" t="s">
        <v>646</v>
      </c>
      <c r="AU21" s="503"/>
      <c r="AV21" s="504" t="s">
        <v>648</v>
      </c>
      <c r="AW21" s="503"/>
      <c r="AX21" s="504" t="s">
        <v>649</v>
      </c>
      <c r="AY21" s="503"/>
      <c r="AZ21" s="504" t="s">
        <v>61</v>
      </c>
      <c r="BA21" s="503"/>
      <c r="BB21" s="504" t="s">
        <v>59</v>
      </c>
      <c r="BC21" s="505"/>
      <c r="BD21" s="506" t="s">
        <v>55</v>
      </c>
      <c r="BE21" s="500"/>
      <c r="BF21" s="499" t="s">
        <v>56</v>
      </c>
      <c r="BG21" s="500"/>
      <c r="BH21" s="499" t="s">
        <v>646</v>
      </c>
      <c r="BI21" s="500"/>
      <c r="BJ21" s="499" t="s">
        <v>61</v>
      </c>
      <c r="BK21" s="500"/>
      <c r="BL21" s="499" t="s">
        <v>59</v>
      </c>
      <c r="BM21" s="501"/>
    </row>
    <row r="22" spans="1:65" ht="24.75" customHeight="1" x14ac:dyDescent="0.2">
      <c r="A22" s="237" t="s">
        <v>337</v>
      </c>
      <c r="B22" s="256"/>
      <c r="C22" s="259" t="s">
        <v>17</v>
      </c>
      <c r="D22" s="72"/>
      <c r="E22" s="11" t="s">
        <v>8</v>
      </c>
      <c r="F22" s="11" t="s">
        <v>9</v>
      </c>
      <c r="G22" s="12" t="s">
        <v>10</v>
      </c>
      <c r="H22" s="13" t="s">
        <v>9</v>
      </c>
      <c r="I22" s="12" t="s">
        <v>11</v>
      </c>
      <c r="J22" s="13" t="s">
        <v>12</v>
      </c>
      <c r="K22" s="14" t="s">
        <v>13</v>
      </c>
      <c r="L22" s="13" t="s">
        <v>14</v>
      </c>
      <c r="M22" s="34" t="s">
        <v>15</v>
      </c>
      <c r="N22" s="61"/>
      <c r="O22" s="45" t="s">
        <v>62</v>
      </c>
      <c r="P22" s="46" t="s">
        <v>62</v>
      </c>
      <c r="Q22" s="46" t="s">
        <v>62</v>
      </c>
      <c r="R22" s="46" t="s">
        <v>62</v>
      </c>
      <c r="S22" s="46" t="s">
        <v>62</v>
      </c>
      <c r="T22" s="47" t="s">
        <v>62</v>
      </c>
      <c r="U22" s="45" t="s">
        <v>62</v>
      </c>
      <c r="V22" s="46" t="s">
        <v>63</v>
      </c>
      <c r="W22" s="46" t="s">
        <v>62</v>
      </c>
      <c r="X22" s="46" t="s">
        <v>63</v>
      </c>
      <c r="Y22" s="46" t="s">
        <v>62</v>
      </c>
      <c r="Z22" s="46" t="s">
        <v>63</v>
      </c>
      <c r="AA22" s="46" t="s">
        <v>62</v>
      </c>
      <c r="AB22" s="46" t="s">
        <v>63</v>
      </c>
      <c r="AC22" s="46" t="s">
        <v>62</v>
      </c>
      <c r="AD22" s="46" t="s">
        <v>63</v>
      </c>
      <c r="AE22" s="46" t="s">
        <v>62</v>
      </c>
      <c r="AF22" s="46" t="s">
        <v>63</v>
      </c>
      <c r="AG22" s="46" t="s">
        <v>62</v>
      </c>
      <c r="AH22" s="46" t="s">
        <v>63</v>
      </c>
      <c r="AI22" s="46" t="s">
        <v>62</v>
      </c>
      <c r="AJ22" s="47" t="s">
        <v>63</v>
      </c>
      <c r="AK22" s="48" t="s">
        <v>62</v>
      </c>
      <c r="AL22" s="49" t="s">
        <v>62</v>
      </c>
      <c r="AM22" s="49" t="s">
        <v>62</v>
      </c>
      <c r="AN22" s="49" t="s">
        <v>62</v>
      </c>
      <c r="AO22" s="50" t="s">
        <v>62</v>
      </c>
      <c r="AP22" s="48" t="s">
        <v>62</v>
      </c>
      <c r="AQ22" s="49" t="s">
        <v>63</v>
      </c>
      <c r="AR22" s="49" t="s">
        <v>62</v>
      </c>
      <c r="AS22" s="49" t="s">
        <v>63</v>
      </c>
      <c r="AT22" s="49" t="s">
        <v>62</v>
      </c>
      <c r="AU22" s="49" t="s">
        <v>63</v>
      </c>
      <c r="AV22" s="49" t="s">
        <v>62</v>
      </c>
      <c r="AW22" s="49" t="s">
        <v>63</v>
      </c>
      <c r="AX22" s="49" t="s">
        <v>62</v>
      </c>
      <c r="AY22" s="49" t="s">
        <v>63</v>
      </c>
      <c r="AZ22" s="49" t="s">
        <v>62</v>
      </c>
      <c r="BA22" s="49" t="s">
        <v>63</v>
      </c>
      <c r="BB22" s="49" t="s">
        <v>62</v>
      </c>
      <c r="BC22" s="50" t="s">
        <v>63</v>
      </c>
      <c r="BD22" s="51" t="s">
        <v>62</v>
      </c>
      <c r="BE22" s="52" t="s">
        <v>63</v>
      </c>
      <c r="BF22" s="52" t="s">
        <v>62</v>
      </c>
      <c r="BG22" s="52" t="s">
        <v>63</v>
      </c>
      <c r="BH22" s="52" t="s">
        <v>62</v>
      </c>
      <c r="BI22" s="52" t="s">
        <v>63</v>
      </c>
      <c r="BJ22" s="52" t="s">
        <v>62</v>
      </c>
      <c r="BK22" s="52" t="s">
        <v>63</v>
      </c>
      <c r="BL22" s="52" t="s">
        <v>62</v>
      </c>
      <c r="BM22" s="53" t="s">
        <v>63</v>
      </c>
    </row>
    <row r="23" spans="1:65" ht="22.5" customHeight="1" x14ac:dyDescent="0.2">
      <c r="A23" s="213"/>
      <c r="B23" s="238" t="s">
        <v>348</v>
      </c>
      <c r="C23" s="232" t="s">
        <v>73</v>
      </c>
      <c r="D23" s="22"/>
      <c r="E23" s="23"/>
      <c r="F23" s="23"/>
      <c r="G23" s="23"/>
      <c r="H23" s="23"/>
      <c r="I23" s="23"/>
      <c r="J23" s="23"/>
      <c r="K23" s="23"/>
      <c r="L23" s="23"/>
      <c r="M23" s="25"/>
      <c r="O23" s="54"/>
      <c r="P23" s="55"/>
      <c r="Q23" s="55"/>
      <c r="R23" s="55"/>
      <c r="S23" s="55"/>
      <c r="T23" s="56"/>
      <c r="U23" s="54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6"/>
      <c r="AP23" s="5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6"/>
      <c r="BD23" s="57"/>
      <c r="BE23" s="58"/>
      <c r="BF23" s="58"/>
      <c r="BG23" s="58"/>
      <c r="BH23" s="58"/>
      <c r="BI23" s="58"/>
      <c r="BJ23" s="58"/>
      <c r="BK23" s="58"/>
      <c r="BL23" s="58"/>
      <c r="BM23" s="59"/>
    </row>
    <row r="24" spans="1:65" s="96" customFormat="1" ht="15" customHeight="1" x14ac:dyDescent="0.2">
      <c r="A24" s="136"/>
      <c r="B24" s="239" t="s">
        <v>349</v>
      </c>
      <c r="C24" s="233" t="s">
        <v>82</v>
      </c>
      <c r="D24" s="100">
        <v>3</v>
      </c>
      <c r="E24" s="98">
        <v>0</v>
      </c>
      <c r="F24" s="98">
        <v>1</v>
      </c>
      <c r="G24" s="100">
        <v>20</v>
      </c>
      <c r="H24" s="100">
        <v>1</v>
      </c>
      <c r="I24" s="100">
        <v>0</v>
      </c>
      <c r="J24" s="98">
        <v>1</v>
      </c>
      <c r="K24" s="99">
        <f>SUM(E24,G24,I24)</f>
        <v>20</v>
      </c>
      <c r="L24" s="99">
        <f>((E24*F24)*1.5)+(G24*H24)+(I24*J24)</f>
        <v>20</v>
      </c>
      <c r="M24" s="101"/>
      <c r="O24" s="404"/>
      <c r="P24" s="405"/>
      <c r="Q24" s="405"/>
      <c r="R24" s="405" t="s">
        <v>623</v>
      </c>
      <c r="S24" s="405"/>
      <c r="T24" s="406"/>
      <c r="U24" s="404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 t="s">
        <v>597</v>
      </c>
      <c r="AH24" s="405"/>
      <c r="AI24" s="405"/>
      <c r="AJ24" s="406"/>
      <c r="AK24" s="407"/>
      <c r="AL24" s="408"/>
      <c r="AM24" s="408" t="s">
        <v>623</v>
      </c>
      <c r="AN24" s="408"/>
      <c r="AO24" s="409"/>
      <c r="AP24" s="407"/>
      <c r="AQ24" s="408"/>
      <c r="AR24" s="408"/>
      <c r="AS24" s="408"/>
      <c r="AT24" s="408"/>
      <c r="AU24" s="408"/>
      <c r="AV24" s="408"/>
      <c r="AW24" s="408"/>
      <c r="AX24" s="408"/>
      <c r="AY24" s="408"/>
      <c r="AZ24" s="408"/>
      <c r="BA24" s="408"/>
      <c r="BB24" s="408" t="s">
        <v>597</v>
      </c>
      <c r="BC24" s="409"/>
      <c r="BD24" s="404" t="s">
        <v>600</v>
      </c>
      <c r="BE24" s="405"/>
      <c r="BF24" s="405"/>
      <c r="BG24" s="405"/>
      <c r="BH24" s="405"/>
      <c r="BI24" s="405"/>
      <c r="BJ24" s="405"/>
      <c r="BK24" s="405"/>
      <c r="BL24" s="405"/>
      <c r="BM24" s="406"/>
    </row>
    <row r="25" spans="1:65" s="96" customFormat="1" ht="15" customHeight="1" x14ac:dyDescent="0.2">
      <c r="A25" s="136" t="s">
        <v>720</v>
      </c>
      <c r="B25" s="239" t="s">
        <v>350</v>
      </c>
      <c r="C25" s="233" t="s">
        <v>110</v>
      </c>
      <c r="D25" s="100">
        <v>3</v>
      </c>
      <c r="E25" s="98">
        <v>12</v>
      </c>
      <c r="F25" s="98">
        <v>1</v>
      </c>
      <c r="G25" s="100">
        <v>6</v>
      </c>
      <c r="H25" s="100">
        <v>1</v>
      </c>
      <c r="I25" s="100">
        <v>0</v>
      </c>
      <c r="J25" s="98">
        <v>1</v>
      </c>
      <c r="K25" s="99">
        <f>SUM(E25,G25,I25)</f>
        <v>18</v>
      </c>
      <c r="L25" s="99">
        <f>((E25*F25)*1.5)+(G25*H25)+(I25*J25)</f>
        <v>24</v>
      </c>
      <c r="M25" s="101"/>
      <c r="O25" s="404" t="s">
        <v>597</v>
      </c>
      <c r="P25" s="405"/>
      <c r="Q25" s="405" t="s">
        <v>597</v>
      </c>
      <c r="R25" s="405"/>
      <c r="S25" s="405"/>
      <c r="T25" s="406"/>
      <c r="U25" s="404">
        <v>1</v>
      </c>
      <c r="V25" s="405" t="s">
        <v>620</v>
      </c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6"/>
      <c r="AK25" s="407" t="s">
        <v>597</v>
      </c>
      <c r="AL25" s="408" t="s">
        <v>597</v>
      </c>
      <c r="AM25" s="408"/>
      <c r="AN25" s="408"/>
      <c r="AO25" s="409"/>
      <c r="AP25" s="407">
        <v>1</v>
      </c>
      <c r="AQ25" s="408" t="s">
        <v>620</v>
      </c>
      <c r="AR25" s="408"/>
      <c r="AS25" s="408"/>
      <c r="AT25" s="408"/>
      <c r="AU25" s="408"/>
      <c r="AV25" s="408"/>
      <c r="AW25" s="408"/>
      <c r="AX25" s="408"/>
      <c r="AY25" s="408"/>
      <c r="AZ25" s="408"/>
      <c r="BA25" s="408"/>
      <c r="BB25" s="408"/>
      <c r="BC25" s="409"/>
      <c r="BD25" s="404" t="s">
        <v>601</v>
      </c>
      <c r="BE25" s="405" t="s">
        <v>620</v>
      </c>
      <c r="BF25" s="405"/>
      <c r="BG25" s="405"/>
      <c r="BH25" s="405"/>
      <c r="BI25" s="405"/>
      <c r="BJ25" s="405"/>
      <c r="BK25" s="405"/>
      <c r="BL25" s="405"/>
      <c r="BM25" s="406"/>
    </row>
    <row r="26" spans="1:65" s="96" customFormat="1" ht="28.5" customHeight="1" x14ac:dyDescent="0.2">
      <c r="A26" s="136"/>
      <c r="B26" s="238" t="s">
        <v>351</v>
      </c>
      <c r="C26" s="232" t="s">
        <v>74</v>
      </c>
      <c r="D26" s="97"/>
      <c r="E26" s="105"/>
      <c r="F26" s="105"/>
      <c r="G26" s="105"/>
      <c r="H26" s="105"/>
      <c r="I26" s="105"/>
      <c r="J26" s="105"/>
      <c r="K26" s="105"/>
      <c r="L26" s="105"/>
      <c r="M26" s="106"/>
      <c r="O26" s="410"/>
      <c r="P26" s="411"/>
      <c r="Q26" s="411"/>
      <c r="R26" s="411"/>
      <c r="S26" s="411"/>
      <c r="T26" s="412"/>
      <c r="U26" s="410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2"/>
      <c r="AK26" s="410"/>
      <c r="AL26" s="411"/>
      <c r="AM26" s="411"/>
      <c r="AN26" s="411"/>
      <c r="AO26" s="412"/>
      <c r="AP26" s="410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  <c r="BB26" s="411"/>
      <c r="BC26" s="412"/>
      <c r="BD26" s="410"/>
      <c r="BE26" s="411"/>
      <c r="BF26" s="411"/>
      <c r="BG26" s="411"/>
      <c r="BH26" s="411"/>
      <c r="BI26" s="411"/>
      <c r="BJ26" s="411"/>
      <c r="BK26" s="411"/>
      <c r="BL26" s="411"/>
      <c r="BM26" s="412"/>
    </row>
    <row r="27" spans="1:65" s="96" customFormat="1" ht="15" customHeight="1" x14ac:dyDescent="0.2">
      <c r="A27" s="136" t="s">
        <v>721</v>
      </c>
      <c r="B27" s="239" t="s">
        <v>352</v>
      </c>
      <c r="C27" s="233" t="s">
        <v>111</v>
      </c>
      <c r="D27" s="100">
        <v>10</v>
      </c>
      <c r="E27" s="98">
        <v>8</v>
      </c>
      <c r="F27" s="98">
        <v>1</v>
      </c>
      <c r="G27" s="100">
        <v>8</v>
      </c>
      <c r="H27" s="100">
        <v>1</v>
      </c>
      <c r="I27" s="100">
        <v>8</v>
      </c>
      <c r="J27" s="98">
        <v>1</v>
      </c>
      <c r="K27" s="99">
        <f>SUM(E27,G27,I27)</f>
        <v>24</v>
      </c>
      <c r="L27" s="99">
        <f>((E27*F27)*1.5)+(G27*H27)+(I27*J27)</f>
        <v>28</v>
      </c>
      <c r="M27" s="101"/>
      <c r="O27" s="404" t="s">
        <v>653</v>
      </c>
      <c r="P27" s="405"/>
      <c r="Q27" s="405"/>
      <c r="R27" s="405"/>
      <c r="S27" s="405"/>
      <c r="T27" s="406"/>
      <c r="U27" s="404"/>
      <c r="V27" s="405"/>
      <c r="W27" s="405"/>
      <c r="X27" s="405"/>
      <c r="Y27" s="405"/>
      <c r="Z27" s="405"/>
      <c r="AA27" s="405"/>
      <c r="AB27" s="405"/>
      <c r="AC27" s="405"/>
      <c r="AD27" s="405"/>
      <c r="AE27" s="405" t="s">
        <v>639</v>
      </c>
      <c r="AF27" s="405"/>
      <c r="AG27" s="405"/>
      <c r="AH27" s="405"/>
      <c r="AI27" s="405"/>
      <c r="AJ27" s="406"/>
      <c r="AK27" s="407" t="s">
        <v>653</v>
      </c>
      <c r="AL27" s="408"/>
      <c r="AM27" s="408"/>
      <c r="AN27" s="408"/>
      <c r="AO27" s="409"/>
      <c r="AP27" s="407"/>
      <c r="AQ27" s="408"/>
      <c r="AR27" s="408"/>
      <c r="AS27" s="408"/>
      <c r="AT27" s="408"/>
      <c r="AU27" s="408"/>
      <c r="AV27" s="408"/>
      <c r="AW27" s="408"/>
      <c r="AX27" s="408"/>
      <c r="AY27" s="408"/>
      <c r="AZ27" s="408" t="s">
        <v>639</v>
      </c>
      <c r="BA27" s="408"/>
      <c r="BB27" s="408"/>
      <c r="BC27" s="409"/>
      <c r="BD27" s="404"/>
      <c r="BE27" s="405"/>
      <c r="BF27" s="405"/>
      <c r="BG27" s="405"/>
      <c r="BH27" s="405"/>
      <c r="BI27" s="405"/>
      <c r="BJ27" s="405"/>
      <c r="BK27" s="405"/>
      <c r="BL27" s="405"/>
      <c r="BM27" s="406"/>
    </row>
    <row r="28" spans="1:65" s="96" customFormat="1" ht="35.25" customHeight="1" x14ac:dyDescent="0.2">
      <c r="A28" s="136"/>
      <c r="B28" s="238" t="s">
        <v>353</v>
      </c>
      <c r="C28" s="232" t="s">
        <v>116</v>
      </c>
      <c r="D28" s="97"/>
      <c r="E28" s="105"/>
      <c r="F28" s="105"/>
      <c r="G28" s="105"/>
      <c r="H28" s="105"/>
      <c r="I28" s="105"/>
      <c r="J28" s="105"/>
      <c r="K28" s="105"/>
      <c r="L28" s="105"/>
      <c r="M28" s="106"/>
      <c r="O28" s="410"/>
      <c r="P28" s="411"/>
      <c r="Q28" s="411"/>
      <c r="R28" s="411"/>
      <c r="S28" s="411"/>
      <c r="T28" s="412"/>
      <c r="U28" s="410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2"/>
      <c r="AK28" s="410"/>
      <c r="AL28" s="411"/>
      <c r="AM28" s="411"/>
      <c r="AN28" s="411"/>
      <c r="AO28" s="412"/>
      <c r="AP28" s="410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  <c r="BB28" s="411"/>
      <c r="BC28" s="412"/>
      <c r="BD28" s="410"/>
      <c r="BE28" s="411"/>
      <c r="BF28" s="411"/>
      <c r="BG28" s="411"/>
      <c r="BH28" s="411"/>
      <c r="BI28" s="411"/>
      <c r="BJ28" s="411"/>
      <c r="BK28" s="411"/>
      <c r="BL28" s="411"/>
      <c r="BM28" s="412"/>
    </row>
    <row r="29" spans="1:65" s="96" customFormat="1" ht="15" customHeight="1" x14ac:dyDescent="0.2">
      <c r="A29" s="136" t="s">
        <v>722</v>
      </c>
      <c r="B29" s="239" t="s">
        <v>354</v>
      </c>
      <c r="C29" s="233" t="s">
        <v>113</v>
      </c>
      <c r="D29" s="100">
        <v>4</v>
      </c>
      <c r="E29" s="98">
        <v>24</v>
      </c>
      <c r="F29" s="98">
        <v>1</v>
      </c>
      <c r="G29" s="100">
        <v>16</v>
      </c>
      <c r="H29" s="100">
        <v>1</v>
      </c>
      <c r="I29" s="100">
        <v>0</v>
      </c>
      <c r="J29" s="98">
        <v>1</v>
      </c>
      <c r="K29" s="99">
        <f>SUM(E29,G29,I29)</f>
        <v>40</v>
      </c>
      <c r="L29" s="99">
        <f>((E29*F29)*1.5)+(G29*H29)+(I29*J29)</f>
        <v>52</v>
      </c>
      <c r="M29" s="101"/>
      <c r="O29" s="404"/>
      <c r="P29" s="405"/>
      <c r="Q29" s="405" t="s">
        <v>597</v>
      </c>
      <c r="R29" s="405"/>
      <c r="S29" s="405"/>
      <c r="T29" s="406"/>
      <c r="U29" s="404">
        <v>1.5</v>
      </c>
      <c r="V29" s="405" t="s">
        <v>620</v>
      </c>
      <c r="W29" s="405">
        <v>1.5</v>
      </c>
      <c r="X29" s="405" t="s">
        <v>620</v>
      </c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6"/>
      <c r="AK29" s="407"/>
      <c r="AL29" s="408" t="s">
        <v>597</v>
      </c>
      <c r="AM29" s="408"/>
      <c r="AN29" s="408"/>
      <c r="AO29" s="409"/>
      <c r="AP29" s="407">
        <v>1.5</v>
      </c>
      <c r="AQ29" s="408" t="s">
        <v>620</v>
      </c>
      <c r="AR29" s="408">
        <v>1.5</v>
      </c>
      <c r="AS29" s="408" t="s">
        <v>620</v>
      </c>
      <c r="AT29" s="408"/>
      <c r="AU29" s="408"/>
      <c r="AV29" s="408"/>
      <c r="AW29" s="408"/>
      <c r="AX29" s="408"/>
      <c r="AY29" s="408"/>
      <c r="AZ29" s="408"/>
      <c r="BA29" s="408"/>
      <c r="BB29" s="408"/>
      <c r="BC29" s="409"/>
      <c r="BD29" s="404" t="s">
        <v>626</v>
      </c>
      <c r="BE29" s="405" t="s">
        <v>620</v>
      </c>
      <c r="BF29" s="405"/>
      <c r="BG29" s="405"/>
      <c r="BH29" s="405"/>
      <c r="BI29" s="405"/>
      <c r="BJ29" s="405"/>
      <c r="BK29" s="405"/>
      <c r="BL29" s="405"/>
      <c r="BM29" s="406"/>
    </row>
    <row r="30" spans="1:65" s="96" customFormat="1" ht="15" customHeight="1" x14ac:dyDescent="0.2">
      <c r="A30" s="136" t="s">
        <v>723</v>
      </c>
      <c r="B30" s="239" t="s">
        <v>355</v>
      </c>
      <c r="C30" s="233" t="s">
        <v>114</v>
      </c>
      <c r="D30" s="100">
        <v>4</v>
      </c>
      <c r="E30" s="98">
        <v>16</v>
      </c>
      <c r="F30" s="98">
        <v>1</v>
      </c>
      <c r="G30" s="100">
        <v>14</v>
      </c>
      <c r="H30" s="100">
        <v>1</v>
      </c>
      <c r="I30" s="100">
        <v>0</v>
      </c>
      <c r="J30" s="98">
        <v>1</v>
      </c>
      <c r="K30" s="99">
        <f>SUM(E30,G30,I30)</f>
        <v>30</v>
      </c>
      <c r="L30" s="99">
        <f>((E30*F30)*1.5)+(G30*H30)+(I30*J30)</f>
        <v>38</v>
      </c>
      <c r="M30" s="101"/>
      <c r="O30" s="404">
        <v>1</v>
      </c>
      <c r="P30" s="405"/>
      <c r="Q30" s="405"/>
      <c r="R30" s="405"/>
      <c r="S30" s="405"/>
      <c r="T30" s="406"/>
      <c r="U30" s="404">
        <v>1.5</v>
      </c>
      <c r="V30" s="405" t="s">
        <v>620</v>
      </c>
      <c r="W30" s="405">
        <v>1.5</v>
      </c>
      <c r="X30" s="405" t="s">
        <v>620</v>
      </c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6"/>
      <c r="AK30" s="407"/>
      <c r="AL30" s="408"/>
      <c r="AM30" s="408"/>
      <c r="AN30" s="408"/>
      <c r="AO30" s="409"/>
      <c r="AP30" s="407">
        <v>2.5</v>
      </c>
      <c r="AQ30" s="408" t="s">
        <v>620</v>
      </c>
      <c r="AR30" s="408">
        <v>1.5</v>
      </c>
      <c r="AS30" s="408" t="s">
        <v>654</v>
      </c>
      <c r="AT30" s="408"/>
      <c r="AU30" s="408"/>
      <c r="AV30" s="408"/>
      <c r="AW30" s="408"/>
      <c r="AX30" s="408"/>
      <c r="AY30" s="408"/>
      <c r="AZ30" s="408"/>
      <c r="BA30" s="408"/>
      <c r="BB30" s="408"/>
      <c r="BC30" s="409"/>
      <c r="BD30" s="404" t="s">
        <v>652</v>
      </c>
      <c r="BE30" s="405" t="s">
        <v>620</v>
      </c>
      <c r="BF30" s="405" t="s">
        <v>655</v>
      </c>
      <c r="BG30" s="405" t="s">
        <v>654</v>
      </c>
      <c r="BH30" s="405"/>
      <c r="BI30" s="405"/>
      <c r="BJ30" s="405"/>
      <c r="BK30" s="405"/>
      <c r="BL30" s="405"/>
      <c r="BM30" s="406"/>
    </row>
    <row r="31" spans="1:65" s="96" customFormat="1" ht="28.5" customHeight="1" x14ac:dyDescent="0.2">
      <c r="A31" s="136"/>
      <c r="B31" s="238" t="s">
        <v>356</v>
      </c>
      <c r="C31" s="232" t="s">
        <v>112</v>
      </c>
      <c r="D31" s="97"/>
      <c r="E31" s="105"/>
      <c r="F31" s="105"/>
      <c r="G31" s="105"/>
      <c r="H31" s="105"/>
      <c r="I31" s="105"/>
      <c r="J31" s="105"/>
      <c r="K31" s="105"/>
      <c r="L31" s="105"/>
      <c r="M31" s="106"/>
      <c r="O31" s="410"/>
      <c r="P31" s="411"/>
      <c r="Q31" s="411"/>
      <c r="R31" s="411"/>
      <c r="S31" s="411"/>
      <c r="T31" s="412"/>
      <c r="U31" s="410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2"/>
      <c r="AK31" s="410"/>
      <c r="AL31" s="411"/>
      <c r="AM31" s="411"/>
      <c r="AN31" s="411"/>
      <c r="AO31" s="412"/>
      <c r="AP31" s="410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  <c r="BB31" s="411"/>
      <c r="BC31" s="412"/>
      <c r="BD31" s="410"/>
      <c r="BE31" s="411"/>
      <c r="BF31" s="411"/>
      <c r="BG31" s="411"/>
      <c r="BH31" s="411"/>
      <c r="BI31" s="411"/>
      <c r="BJ31" s="411"/>
      <c r="BK31" s="411"/>
      <c r="BL31" s="411"/>
      <c r="BM31" s="412"/>
    </row>
    <row r="32" spans="1:65" s="96" customFormat="1" ht="15" customHeight="1" thickBot="1" x14ac:dyDescent="0.25">
      <c r="A32" s="136" t="s">
        <v>724</v>
      </c>
      <c r="B32" s="239" t="s">
        <v>357</v>
      </c>
      <c r="C32" s="233" t="s">
        <v>115</v>
      </c>
      <c r="D32" s="100">
        <v>6</v>
      </c>
      <c r="E32" s="100">
        <v>0</v>
      </c>
      <c r="F32" s="100">
        <v>1</v>
      </c>
      <c r="G32" s="471">
        <v>4</v>
      </c>
      <c r="H32" s="98">
        <v>1</v>
      </c>
      <c r="I32" s="100">
        <v>56</v>
      </c>
      <c r="J32" s="98">
        <v>1</v>
      </c>
      <c r="K32" s="99">
        <f>SUM(E32,G32,I32)</f>
        <v>60</v>
      </c>
      <c r="L32" s="99">
        <f>((E32*F32)*1.5)+(G32*H32)+(I32*J32)</f>
        <v>60</v>
      </c>
      <c r="M32" s="101"/>
      <c r="O32" s="339"/>
      <c r="P32" s="340"/>
      <c r="Q32" s="340"/>
      <c r="R32" s="340" t="s">
        <v>623</v>
      </c>
      <c r="S32" s="340" t="s">
        <v>623</v>
      </c>
      <c r="T32" s="341" t="s">
        <v>623</v>
      </c>
      <c r="U32" s="339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1"/>
      <c r="AK32" s="413"/>
      <c r="AL32" s="414"/>
      <c r="AM32" s="414" t="s">
        <v>623</v>
      </c>
      <c r="AN32" s="414" t="s">
        <v>623</v>
      </c>
      <c r="AO32" s="415" t="s">
        <v>623</v>
      </c>
      <c r="AP32" s="413"/>
      <c r="AQ32" s="414"/>
      <c r="AR32" s="414"/>
      <c r="AS32" s="414"/>
      <c r="AT32" s="414"/>
      <c r="AU32" s="414"/>
      <c r="AV32" s="414"/>
      <c r="AW32" s="414"/>
      <c r="AX32" s="414"/>
      <c r="AY32" s="414"/>
      <c r="AZ32" s="414"/>
      <c r="BA32" s="414"/>
      <c r="BB32" s="414"/>
      <c r="BC32" s="415"/>
      <c r="BD32" s="339" t="s">
        <v>656</v>
      </c>
      <c r="BE32" s="340"/>
      <c r="BF32" s="340"/>
      <c r="BG32" s="340"/>
      <c r="BH32" s="340"/>
      <c r="BI32" s="340"/>
      <c r="BJ32" s="340"/>
      <c r="BK32" s="340"/>
      <c r="BL32" s="340"/>
      <c r="BM32" s="341"/>
    </row>
    <row r="33" spans="1:65" s="143" customFormat="1" ht="21.75" customHeight="1" x14ac:dyDescent="0.2">
      <c r="B33" s="248"/>
      <c r="C33" s="249" t="s">
        <v>65</v>
      </c>
      <c r="D33" s="117">
        <f>SUM(D24,D25,D27,D29,D30,D32)</f>
        <v>30</v>
      </c>
      <c r="E33" s="117">
        <f>SUM(E24,E25,E27,E29,E30,E32)</f>
        <v>60</v>
      </c>
      <c r="F33" s="118">
        <v>1</v>
      </c>
      <c r="G33" s="117">
        <f>SUM(G24,G25,G27,G29,G30,G32)</f>
        <v>68</v>
      </c>
      <c r="H33" s="118">
        <v>1</v>
      </c>
      <c r="I33" s="117">
        <f>SUM(I24,I25,I27,I29,I30,I32)</f>
        <v>64</v>
      </c>
      <c r="J33" s="118">
        <v>1</v>
      </c>
      <c r="K33" s="117">
        <f>SUM(K24,K25,K27,K29,K30,K32)</f>
        <v>192</v>
      </c>
      <c r="L33" s="115">
        <f>SUM(L24:L32)</f>
        <v>222</v>
      </c>
      <c r="M33" s="144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6"/>
      <c r="AR33" s="416"/>
      <c r="AS33" s="416"/>
      <c r="AT33" s="416"/>
      <c r="AU33" s="416"/>
      <c r="AV33" s="416"/>
      <c r="AW33" s="416"/>
      <c r="AX33" s="416"/>
      <c r="AY33" s="416"/>
      <c r="AZ33" s="416"/>
      <c r="BA33" s="416"/>
      <c r="BB33" s="416"/>
      <c r="BC33" s="416"/>
      <c r="BD33" s="416"/>
      <c r="BE33" s="416"/>
      <c r="BF33" s="416"/>
      <c r="BG33" s="416"/>
      <c r="BH33" s="416"/>
      <c r="BI33" s="416"/>
      <c r="BJ33" s="416"/>
      <c r="BK33" s="416"/>
      <c r="BL33" s="416"/>
      <c r="BM33" s="416"/>
    </row>
    <row r="34" spans="1:65" ht="21.75" customHeight="1" x14ac:dyDescent="0.2">
      <c r="C34" s="250" t="s">
        <v>26</v>
      </c>
      <c r="D34" s="2">
        <f>SUM(D18,D33)</f>
        <v>60</v>
      </c>
      <c r="E34" s="2">
        <f>SUM(E18,E33)</f>
        <v>180</v>
      </c>
      <c r="F34" s="5">
        <v>1</v>
      </c>
      <c r="G34" s="2">
        <f>SUM(G18,G33)</f>
        <v>112</v>
      </c>
      <c r="H34" s="8">
        <v>1</v>
      </c>
      <c r="I34" s="2">
        <f>SUM(I18,I33)</f>
        <v>96</v>
      </c>
      <c r="J34" s="5">
        <v>1</v>
      </c>
      <c r="K34" s="2">
        <f>SUM(K18,K33)</f>
        <v>388</v>
      </c>
      <c r="L34" s="2">
        <f>SUM(L18,L33)</f>
        <v>478</v>
      </c>
      <c r="M34" s="3"/>
    </row>
    <row r="35" spans="1:65" ht="15" customHeight="1" x14ac:dyDescent="0.2">
      <c r="C35" s="251"/>
      <c r="D35" s="80"/>
      <c r="E35" s="80"/>
      <c r="F35" s="81"/>
      <c r="G35" s="80"/>
      <c r="H35" s="82"/>
      <c r="I35" s="81"/>
      <c r="J35" s="81"/>
      <c r="K35" s="83"/>
      <c r="L35" s="84"/>
      <c r="M35" s="85"/>
    </row>
    <row r="36" spans="1:65" ht="15" customHeight="1" thickBot="1" x14ac:dyDescent="0.25">
      <c r="C36" s="251"/>
      <c r="D36" s="80"/>
      <c r="E36" s="80"/>
      <c r="F36" s="81"/>
      <c r="G36" s="80"/>
      <c r="H36" s="82"/>
      <c r="I36" s="81"/>
      <c r="J36" s="81"/>
      <c r="K36" s="83"/>
      <c r="L36" s="84"/>
      <c r="M36" s="85"/>
    </row>
    <row r="37" spans="1:65" ht="15" customHeight="1" thickBot="1" x14ac:dyDescent="0.25">
      <c r="C37" s="251"/>
      <c r="D37" s="80"/>
      <c r="E37" s="80"/>
      <c r="F37" s="81"/>
      <c r="G37" s="80"/>
      <c r="H37" s="82"/>
      <c r="I37" s="81"/>
      <c r="J37" s="81"/>
      <c r="K37" s="83"/>
      <c r="L37" s="84"/>
      <c r="M37" s="85"/>
      <c r="O37" s="38" t="s">
        <v>47</v>
      </c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40"/>
      <c r="AK37" s="520" t="s">
        <v>48</v>
      </c>
      <c r="AL37" s="521"/>
      <c r="AM37" s="521"/>
      <c r="AN37" s="521"/>
      <c r="AO37" s="521"/>
      <c r="AP37" s="521"/>
      <c r="AQ37" s="521"/>
      <c r="AR37" s="521"/>
      <c r="AS37" s="521"/>
      <c r="AT37" s="521"/>
      <c r="AU37" s="521"/>
      <c r="AV37" s="521"/>
      <c r="AW37" s="521"/>
      <c r="AX37" s="521"/>
      <c r="AY37" s="521"/>
      <c r="AZ37" s="521"/>
      <c r="BA37" s="521"/>
      <c r="BB37" s="521"/>
      <c r="BC37" s="522"/>
      <c r="BD37" s="523" t="s">
        <v>49</v>
      </c>
      <c r="BE37" s="524"/>
      <c r="BF37" s="524"/>
      <c r="BG37" s="524"/>
      <c r="BH37" s="524"/>
      <c r="BI37" s="524"/>
      <c r="BJ37" s="524"/>
      <c r="BK37" s="524"/>
      <c r="BL37" s="524"/>
      <c r="BM37" s="525"/>
    </row>
    <row r="38" spans="1:65" ht="15" customHeight="1" x14ac:dyDescent="0.2">
      <c r="C38" s="474" t="s">
        <v>288</v>
      </c>
      <c r="D38" s="476" t="s">
        <v>5</v>
      </c>
      <c r="E38" s="478" t="s">
        <v>39</v>
      </c>
      <c r="F38" s="479"/>
      <c r="G38" s="479"/>
      <c r="H38" s="479"/>
      <c r="I38" s="479"/>
      <c r="J38" s="479"/>
      <c r="K38" s="479"/>
      <c r="L38" s="479"/>
      <c r="M38" s="480"/>
      <c r="O38" s="491" t="s">
        <v>50</v>
      </c>
      <c r="P38" s="492"/>
      <c r="Q38" s="492"/>
      <c r="R38" s="492"/>
      <c r="S38" s="492"/>
      <c r="T38" s="493"/>
      <c r="U38" s="494" t="s">
        <v>51</v>
      </c>
      <c r="V38" s="495"/>
      <c r="W38" s="495"/>
      <c r="X38" s="495"/>
      <c r="Y38" s="495"/>
      <c r="Z38" s="495"/>
      <c r="AA38" s="495"/>
      <c r="AB38" s="495"/>
      <c r="AC38" s="495"/>
      <c r="AD38" s="495"/>
      <c r="AE38" s="495"/>
      <c r="AF38" s="495"/>
      <c r="AG38" s="495"/>
      <c r="AH38" s="495"/>
      <c r="AI38" s="495"/>
      <c r="AJ38" s="526"/>
      <c r="AK38" s="496" t="s">
        <v>52</v>
      </c>
      <c r="AL38" s="497"/>
      <c r="AM38" s="497"/>
      <c r="AN38" s="497"/>
      <c r="AO38" s="498"/>
      <c r="AP38" s="496" t="s">
        <v>53</v>
      </c>
      <c r="AQ38" s="497"/>
      <c r="AR38" s="497"/>
      <c r="AS38" s="497"/>
      <c r="AT38" s="497"/>
      <c r="AU38" s="497"/>
      <c r="AV38" s="497"/>
      <c r="AW38" s="497"/>
      <c r="AX38" s="497"/>
      <c r="AY38" s="497"/>
      <c r="AZ38" s="497"/>
      <c r="BA38" s="497"/>
      <c r="BB38" s="497"/>
      <c r="BC38" s="498"/>
      <c r="BD38" s="482" t="s">
        <v>54</v>
      </c>
      <c r="BE38" s="483"/>
      <c r="BF38" s="483"/>
      <c r="BG38" s="483"/>
      <c r="BH38" s="483"/>
      <c r="BI38" s="483"/>
      <c r="BJ38" s="483"/>
      <c r="BK38" s="483"/>
      <c r="BL38" s="483"/>
      <c r="BM38" s="484"/>
    </row>
    <row r="39" spans="1:65" ht="21.75" customHeight="1" x14ac:dyDescent="0.2">
      <c r="C39" s="527"/>
      <c r="D39" s="528"/>
      <c r="E39" s="478" t="s">
        <v>38</v>
      </c>
      <c r="F39" s="479"/>
      <c r="G39" s="479"/>
      <c r="H39" s="479"/>
      <c r="I39" s="479"/>
      <c r="J39" s="479"/>
      <c r="K39" s="479"/>
      <c r="L39" s="479"/>
      <c r="M39" s="480"/>
      <c r="O39" s="354" t="s">
        <v>55</v>
      </c>
      <c r="P39" s="352" t="s">
        <v>56</v>
      </c>
      <c r="Q39" s="352" t="s">
        <v>57</v>
      </c>
      <c r="R39" s="352" t="s">
        <v>59</v>
      </c>
      <c r="S39" s="352" t="s">
        <v>60</v>
      </c>
      <c r="T39" s="353" t="s">
        <v>650</v>
      </c>
      <c r="U39" s="507" t="s">
        <v>55</v>
      </c>
      <c r="V39" s="508"/>
      <c r="W39" s="508" t="s">
        <v>56</v>
      </c>
      <c r="X39" s="508"/>
      <c r="Y39" s="508" t="s">
        <v>646</v>
      </c>
      <c r="Z39" s="508"/>
      <c r="AA39" s="508" t="s">
        <v>648</v>
      </c>
      <c r="AB39" s="508"/>
      <c r="AC39" s="508" t="s">
        <v>649</v>
      </c>
      <c r="AD39" s="508"/>
      <c r="AE39" s="508" t="s">
        <v>61</v>
      </c>
      <c r="AF39" s="508"/>
      <c r="AG39" s="508" t="s">
        <v>59</v>
      </c>
      <c r="AH39" s="508"/>
      <c r="AI39" s="508" t="s">
        <v>60</v>
      </c>
      <c r="AJ39" s="532"/>
      <c r="AK39" s="43" t="s">
        <v>55</v>
      </c>
      <c r="AL39" s="44" t="s">
        <v>57</v>
      </c>
      <c r="AM39" s="44" t="s">
        <v>59</v>
      </c>
      <c r="AN39" s="44" t="s">
        <v>60</v>
      </c>
      <c r="AO39" s="328" t="s">
        <v>650</v>
      </c>
      <c r="AP39" s="502" t="s">
        <v>55</v>
      </c>
      <c r="AQ39" s="503"/>
      <c r="AR39" s="504" t="s">
        <v>56</v>
      </c>
      <c r="AS39" s="503"/>
      <c r="AT39" s="504" t="s">
        <v>646</v>
      </c>
      <c r="AU39" s="503"/>
      <c r="AV39" s="504" t="s">
        <v>648</v>
      </c>
      <c r="AW39" s="503"/>
      <c r="AX39" s="504" t="s">
        <v>649</v>
      </c>
      <c r="AY39" s="503"/>
      <c r="AZ39" s="504" t="s">
        <v>61</v>
      </c>
      <c r="BA39" s="503"/>
      <c r="BB39" s="504" t="s">
        <v>59</v>
      </c>
      <c r="BC39" s="505"/>
      <c r="BD39" s="506" t="s">
        <v>55</v>
      </c>
      <c r="BE39" s="500"/>
      <c r="BF39" s="499" t="s">
        <v>56</v>
      </c>
      <c r="BG39" s="500"/>
      <c r="BH39" s="499" t="s">
        <v>646</v>
      </c>
      <c r="BI39" s="500"/>
      <c r="BJ39" s="499" t="s">
        <v>61</v>
      </c>
      <c r="BK39" s="500"/>
      <c r="BL39" s="499" t="s">
        <v>59</v>
      </c>
      <c r="BM39" s="501"/>
    </row>
    <row r="40" spans="1:65" ht="51" x14ac:dyDescent="0.2">
      <c r="A40" s="231" t="s">
        <v>337</v>
      </c>
      <c r="B40" s="256"/>
      <c r="C40" s="255" t="s">
        <v>19</v>
      </c>
      <c r="D40" s="10"/>
      <c r="E40" s="11" t="s">
        <v>8</v>
      </c>
      <c r="F40" s="11" t="s">
        <v>9</v>
      </c>
      <c r="G40" s="12" t="s">
        <v>10</v>
      </c>
      <c r="H40" s="13" t="s">
        <v>9</v>
      </c>
      <c r="I40" s="12" t="s">
        <v>11</v>
      </c>
      <c r="J40" s="13" t="s">
        <v>12</v>
      </c>
      <c r="K40" s="14" t="s">
        <v>13</v>
      </c>
      <c r="L40" s="13" t="s">
        <v>14</v>
      </c>
      <c r="M40" s="34" t="s">
        <v>15</v>
      </c>
      <c r="O40" s="45" t="s">
        <v>62</v>
      </c>
      <c r="P40" s="46" t="s">
        <v>62</v>
      </c>
      <c r="Q40" s="46" t="s">
        <v>62</v>
      </c>
      <c r="R40" s="46" t="s">
        <v>62</v>
      </c>
      <c r="S40" s="46" t="s">
        <v>62</v>
      </c>
      <c r="T40" s="47" t="s">
        <v>62</v>
      </c>
      <c r="U40" s="45" t="s">
        <v>62</v>
      </c>
      <c r="V40" s="46" t="s">
        <v>63</v>
      </c>
      <c r="W40" s="46" t="s">
        <v>62</v>
      </c>
      <c r="X40" s="46" t="s">
        <v>63</v>
      </c>
      <c r="Y40" s="46" t="s">
        <v>62</v>
      </c>
      <c r="Z40" s="46" t="s">
        <v>63</v>
      </c>
      <c r="AA40" s="46" t="s">
        <v>62</v>
      </c>
      <c r="AB40" s="46" t="s">
        <v>63</v>
      </c>
      <c r="AC40" s="46" t="s">
        <v>62</v>
      </c>
      <c r="AD40" s="46" t="s">
        <v>63</v>
      </c>
      <c r="AE40" s="46" t="s">
        <v>62</v>
      </c>
      <c r="AF40" s="46" t="s">
        <v>63</v>
      </c>
      <c r="AG40" s="46" t="s">
        <v>62</v>
      </c>
      <c r="AH40" s="46" t="s">
        <v>63</v>
      </c>
      <c r="AI40" s="46" t="s">
        <v>62</v>
      </c>
      <c r="AJ40" s="47" t="s">
        <v>63</v>
      </c>
      <c r="AK40" s="48" t="s">
        <v>62</v>
      </c>
      <c r="AL40" s="49" t="s">
        <v>62</v>
      </c>
      <c r="AM40" s="49" t="s">
        <v>62</v>
      </c>
      <c r="AN40" s="49" t="s">
        <v>62</v>
      </c>
      <c r="AO40" s="50" t="s">
        <v>62</v>
      </c>
      <c r="AP40" s="48" t="s">
        <v>62</v>
      </c>
      <c r="AQ40" s="49" t="s">
        <v>63</v>
      </c>
      <c r="AR40" s="49" t="s">
        <v>62</v>
      </c>
      <c r="AS40" s="49" t="s">
        <v>63</v>
      </c>
      <c r="AT40" s="49" t="s">
        <v>62</v>
      </c>
      <c r="AU40" s="49" t="s">
        <v>63</v>
      </c>
      <c r="AV40" s="49" t="s">
        <v>62</v>
      </c>
      <c r="AW40" s="49" t="s">
        <v>63</v>
      </c>
      <c r="AX40" s="49" t="s">
        <v>62</v>
      </c>
      <c r="AY40" s="49" t="s">
        <v>63</v>
      </c>
      <c r="AZ40" s="49" t="s">
        <v>62</v>
      </c>
      <c r="BA40" s="49" t="s">
        <v>63</v>
      </c>
      <c r="BB40" s="49" t="s">
        <v>62</v>
      </c>
      <c r="BC40" s="50" t="s">
        <v>63</v>
      </c>
      <c r="BD40" s="51" t="s">
        <v>62</v>
      </c>
      <c r="BE40" s="52" t="s">
        <v>63</v>
      </c>
      <c r="BF40" s="52" t="s">
        <v>62</v>
      </c>
      <c r="BG40" s="52" t="s">
        <v>63</v>
      </c>
      <c r="BH40" s="52" t="s">
        <v>62</v>
      </c>
      <c r="BI40" s="52" t="s">
        <v>63</v>
      </c>
      <c r="BJ40" s="52" t="s">
        <v>62</v>
      </c>
      <c r="BK40" s="52" t="s">
        <v>63</v>
      </c>
      <c r="BL40" s="52" t="s">
        <v>62</v>
      </c>
      <c r="BM40" s="53" t="s">
        <v>63</v>
      </c>
    </row>
    <row r="41" spans="1:65" ht="22.5" customHeight="1" x14ac:dyDescent="0.2">
      <c r="A41" s="213"/>
      <c r="B41" s="238" t="s">
        <v>358</v>
      </c>
      <c r="C41" s="232" t="s">
        <v>73</v>
      </c>
      <c r="D41" s="22"/>
      <c r="E41" s="23"/>
      <c r="F41" s="23"/>
      <c r="G41" s="23"/>
      <c r="H41" s="23"/>
      <c r="I41" s="23"/>
      <c r="J41" s="23"/>
      <c r="K41" s="23"/>
      <c r="L41" s="23"/>
      <c r="M41" s="25"/>
      <c r="O41" s="54"/>
      <c r="P41" s="55"/>
      <c r="Q41" s="55"/>
      <c r="R41" s="55"/>
      <c r="S41" s="55"/>
      <c r="T41" s="56"/>
      <c r="U41" s="54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6"/>
      <c r="AK41" s="54"/>
      <c r="AL41" s="55"/>
      <c r="AM41" s="55"/>
      <c r="AN41" s="55"/>
      <c r="AO41" s="56"/>
      <c r="AP41" s="54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6"/>
      <c r="BD41" s="57"/>
      <c r="BE41" s="58"/>
      <c r="BF41" s="58"/>
      <c r="BG41" s="58"/>
      <c r="BH41" s="58"/>
      <c r="BI41" s="58"/>
      <c r="BJ41" s="58"/>
      <c r="BK41" s="58"/>
      <c r="BL41" s="58"/>
      <c r="BM41" s="59"/>
    </row>
    <row r="42" spans="1:65" s="96" customFormat="1" ht="15" customHeight="1" x14ac:dyDescent="0.2">
      <c r="A42" s="136" t="s">
        <v>725</v>
      </c>
      <c r="B42" s="239" t="s">
        <v>359</v>
      </c>
      <c r="C42" s="233" t="s">
        <v>92</v>
      </c>
      <c r="D42" s="100">
        <v>3</v>
      </c>
      <c r="E42" s="98">
        <v>0</v>
      </c>
      <c r="F42" s="98">
        <v>1</v>
      </c>
      <c r="G42" s="100">
        <v>20</v>
      </c>
      <c r="H42" s="100">
        <v>1</v>
      </c>
      <c r="I42" s="100">
        <v>0</v>
      </c>
      <c r="J42" s="98">
        <v>1</v>
      </c>
      <c r="K42" s="99">
        <f>SUM(E42,G42,I42)</f>
        <v>20</v>
      </c>
      <c r="L42" s="99">
        <f>((E42*F42)*1.5)+(G42*H42)+(I42*J42)</f>
        <v>20</v>
      </c>
      <c r="M42" s="101"/>
      <c r="O42" s="404"/>
      <c r="P42" s="405"/>
      <c r="Q42" s="405"/>
      <c r="R42" s="405" t="s">
        <v>623</v>
      </c>
      <c r="S42" s="405"/>
      <c r="T42" s="406"/>
      <c r="U42" s="404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 t="s">
        <v>597</v>
      </c>
      <c r="AH42" s="405"/>
      <c r="AI42" s="405"/>
      <c r="AJ42" s="406"/>
      <c r="AK42" s="407"/>
      <c r="AL42" s="408"/>
      <c r="AM42" s="408" t="s">
        <v>623</v>
      </c>
      <c r="AN42" s="408"/>
      <c r="AO42" s="409"/>
      <c r="AP42" s="407"/>
      <c r="AQ42" s="408"/>
      <c r="AR42" s="408"/>
      <c r="AS42" s="408"/>
      <c r="AT42" s="408"/>
      <c r="AU42" s="408"/>
      <c r="AV42" s="408"/>
      <c r="AW42" s="408"/>
      <c r="AX42" s="408"/>
      <c r="AY42" s="408"/>
      <c r="AZ42" s="408"/>
      <c r="BA42" s="408"/>
      <c r="BB42" s="408" t="s">
        <v>597</v>
      </c>
      <c r="BC42" s="409"/>
      <c r="BD42" s="404" t="s">
        <v>600</v>
      </c>
      <c r="BE42" s="405"/>
      <c r="BF42" s="405"/>
      <c r="BG42" s="405"/>
      <c r="BH42" s="405"/>
      <c r="BI42" s="405"/>
      <c r="BJ42" s="405"/>
      <c r="BK42" s="405"/>
      <c r="BL42" s="405"/>
      <c r="BM42" s="406"/>
    </row>
    <row r="43" spans="1:65" s="96" customFormat="1" ht="33.75" customHeight="1" x14ac:dyDescent="0.2">
      <c r="A43" s="136"/>
      <c r="B43" s="238" t="s">
        <v>360</v>
      </c>
      <c r="C43" s="232" t="s">
        <v>116</v>
      </c>
      <c r="D43" s="97"/>
      <c r="E43" s="105"/>
      <c r="F43" s="105"/>
      <c r="G43" s="105"/>
      <c r="H43" s="105"/>
      <c r="I43" s="105"/>
      <c r="J43" s="105"/>
      <c r="K43" s="105"/>
      <c r="L43" s="105"/>
      <c r="M43" s="106"/>
      <c r="O43" s="410"/>
      <c r="P43" s="411"/>
      <c r="Q43" s="411"/>
      <c r="R43" s="411"/>
      <c r="S43" s="411"/>
      <c r="T43" s="412"/>
      <c r="U43" s="410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2"/>
      <c r="AK43" s="410"/>
      <c r="AL43" s="411"/>
      <c r="AM43" s="411"/>
      <c r="AN43" s="411"/>
      <c r="AO43" s="412"/>
      <c r="AP43" s="410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  <c r="BB43" s="411"/>
      <c r="BC43" s="412"/>
      <c r="BD43" s="410"/>
      <c r="BE43" s="411"/>
      <c r="BF43" s="411"/>
      <c r="BG43" s="411"/>
      <c r="BH43" s="411"/>
      <c r="BI43" s="411"/>
      <c r="BJ43" s="411"/>
      <c r="BK43" s="411"/>
      <c r="BL43" s="411"/>
      <c r="BM43" s="412"/>
    </row>
    <row r="44" spans="1:65" s="96" customFormat="1" ht="15" customHeight="1" x14ac:dyDescent="0.2">
      <c r="A44" s="136" t="s">
        <v>726</v>
      </c>
      <c r="B44" s="239" t="s">
        <v>361</v>
      </c>
      <c r="C44" s="233" t="s">
        <v>117</v>
      </c>
      <c r="D44" s="100">
        <v>6</v>
      </c>
      <c r="E44" s="98">
        <v>20</v>
      </c>
      <c r="F44" s="98">
        <v>1</v>
      </c>
      <c r="G44" s="100">
        <v>8</v>
      </c>
      <c r="H44" s="100">
        <v>1</v>
      </c>
      <c r="I44" s="100">
        <v>0</v>
      </c>
      <c r="J44" s="98">
        <v>1</v>
      </c>
      <c r="K44" s="99">
        <f>SUM(E44,G44,I44)</f>
        <v>28</v>
      </c>
      <c r="L44" s="99">
        <f>((E44*F44)*1.5)+(G44*H44)+(I44*J44)</f>
        <v>38</v>
      </c>
      <c r="M44" s="101"/>
      <c r="O44" s="404"/>
      <c r="P44" s="405"/>
      <c r="Q44" s="405"/>
      <c r="R44" s="405"/>
      <c r="S44" s="405"/>
      <c r="T44" s="406"/>
      <c r="U44" s="404">
        <v>3.5</v>
      </c>
      <c r="V44" s="405" t="s">
        <v>620</v>
      </c>
      <c r="W44" s="405">
        <v>2.5</v>
      </c>
      <c r="X44" s="405" t="s">
        <v>622</v>
      </c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05"/>
      <c r="AJ44" s="406"/>
      <c r="AK44" s="407"/>
      <c r="AL44" s="408"/>
      <c r="AM44" s="408"/>
      <c r="AN44" s="408"/>
      <c r="AO44" s="409"/>
      <c r="AP44" s="407">
        <v>3.5</v>
      </c>
      <c r="AQ44" s="408" t="s">
        <v>620</v>
      </c>
      <c r="AR44" s="408">
        <v>2.5</v>
      </c>
      <c r="AS44" s="408" t="s">
        <v>622</v>
      </c>
      <c r="AT44" s="408"/>
      <c r="AU44" s="408"/>
      <c r="AV44" s="408"/>
      <c r="AW44" s="408"/>
      <c r="AX44" s="408"/>
      <c r="AY44" s="408"/>
      <c r="AZ44" s="408"/>
      <c r="BA44" s="408"/>
      <c r="BB44" s="408"/>
      <c r="BC44" s="409"/>
      <c r="BD44" s="404" t="s">
        <v>709</v>
      </c>
      <c r="BE44" s="405" t="s">
        <v>620</v>
      </c>
      <c r="BF44" s="405" t="s">
        <v>652</v>
      </c>
      <c r="BG44" s="405" t="s">
        <v>622</v>
      </c>
      <c r="BH44" s="405"/>
      <c r="BI44" s="405"/>
      <c r="BJ44" s="405"/>
      <c r="BK44" s="405"/>
      <c r="BL44" s="405"/>
      <c r="BM44" s="406"/>
    </row>
    <row r="45" spans="1:65" s="96" customFormat="1" ht="24" customHeight="1" x14ac:dyDescent="0.2">
      <c r="A45" s="136" t="s">
        <v>727</v>
      </c>
      <c r="B45" s="239" t="s">
        <v>362</v>
      </c>
      <c r="C45" s="233" t="s">
        <v>118</v>
      </c>
      <c r="D45" s="100">
        <v>5</v>
      </c>
      <c r="E45" s="98">
        <v>16</v>
      </c>
      <c r="F45" s="98">
        <v>1</v>
      </c>
      <c r="G45" s="100">
        <v>0</v>
      </c>
      <c r="H45" s="100">
        <v>1</v>
      </c>
      <c r="I45" s="100">
        <v>4</v>
      </c>
      <c r="J45" s="98">
        <v>1</v>
      </c>
      <c r="K45" s="99">
        <f>SUM(E45,G45,I45)</f>
        <v>20</v>
      </c>
      <c r="L45" s="99">
        <f>((E45*F45)*1.5)+(G45*H45)+(I45*J45)</f>
        <v>28</v>
      </c>
      <c r="M45" s="101"/>
      <c r="O45" s="404"/>
      <c r="P45" s="405"/>
      <c r="Q45" s="405"/>
      <c r="R45" s="405" t="s">
        <v>597</v>
      </c>
      <c r="S45" s="405"/>
      <c r="T45" s="406"/>
      <c r="U45" s="404">
        <v>1.5</v>
      </c>
      <c r="V45" s="405" t="s">
        <v>620</v>
      </c>
      <c r="W45" s="405">
        <v>1.5</v>
      </c>
      <c r="X45" s="405" t="s">
        <v>708</v>
      </c>
      <c r="Y45" s="405">
        <v>1</v>
      </c>
      <c r="Z45" s="405" t="s">
        <v>622</v>
      </c>
      <c r="AA45" s="405"/>
      <c r="AB45" s="405"/>
      <c r="AC45" s="405"/>
      <c r="AD45" s="405"/>
      <c r="AE45" s="405"/>
      <c r="AF45" s="405"/>
      <c r="AG45" s="405"/>
      <c r="AH45" s="405"/>
      <c r="AI45" s="405"/>
      <c r="AJ45" s="406"/>
      <c r="AK45" s="407"/>
      <c r="AL45" s="408" t="s">
        <v>597</v>
      </c>
      <c r="AM45" s="408"/>
      <c r="AN45" s="408"/>
      <c r="AO45" s="409"/>
      <c r="AP45" s="407">
        <v>1.5</v>
      </c>
      <c r="AQ45" s="408" t="s">
        <v>620</v>
      </c>
      <c r="AR45" s="408">
        <v>1.5</v>
      </c>
      <c r="AS45" s="408" t="s">
        <v>622</v>
      </c>
      <c r="AT45" s="408">
        <v>1</v>
      </c>
      <c r="AU45" s="408" t="s">
        <v>622</v>
      </c>
      <c r="AV45" s="408"/>
      <c r="AW45" s="408"/>
      <c r="AX45" s="408"/>
      <c r="AY45" s="408"/>
      <c r="AZ45" s="408"/>
      <c r="BA45" s="408"/>
      <c r="BB45" s="408"/>
      <c r="BC45" s="409"/>
      <c r="BD45" s="404" t="s">
        <v>655</v>
      </c>
      <c r="BE45" s="405" t="s">
        <v>708</v>
      </c>
      <c r="BF45" s="405" t="s">
        <v>655</v>
      </c>
      <c r="BG45" s="405" t="s">
        <v>622</v>
      </c>
      <c r="BH45" s="405" t="s">
        <v>601</v>
      </c>
      <c r="BI45" s="405" t="s">
        <v>708</v>
      </c>
      <c r="BJ45" s="405"/>
      <c r="BK45" s="405"/>
      <c r="BL45" s="405"/>
      <c r="BM45" s="406"/>
    </row>
    <row r="46" spans="1:65" s="96" customFormat="1" ht="28.5" customHeight="1" x14ac:dyDescent="0.2">
      <c r="A46" s="136"/>
      <c r="B46" s="238" t="s">
        <v>363</v>
      </c>
      <c r="C46" s="232" t="s">
        <v>112</v>
      </c>
      <c r="D46" s="97"/>
      <c r="E46" s="105"/>
      <c r="F46" s="105"/>
      <c r="G46" s="105"/>
      <c r="H46" s="105"/>
      <c r="I46" s="105"/>
      <c r="J46" s="105"/>
      <c r="K46" s="105"/>
      <c r="L46" s="105"/>
      <c r="M46" s="106"/>
      <c r="O46" s="410"/>
      <c r="P46" s="411"/>
      <c r="Q46" s="411"/>
      <c r="R46" s="411"/>
      <c r="S46" s="411"/>
      <c r="T46" s="412"/>
      <c r="U46" s="410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2"/>
      <c r="AK46" s="410"/>
      <c r="AL46" s="411"/>
      <c r="AM46" s="411"/>
      <c r="AN46" s="411"/>
      <c r="AO46" s="412"/>
      <c r="AP46" s="410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  <c r="BB46" s="411"/>
      <c r="BC46" s="412"/>
      <c r="BD46" s="410"/>
      <c r="BE46" s="411"/>
      <c r="BF46" s="411"/>
      <c r="BG46" s="411"/>
      <c r="BH46" s="411"/>
      <c r="BI46" s="411"/>
      <c r="BJ46" s="411"/>
      <c r="BK46" s="411"/>
      <c r="BL46" s="411"/>
      <c r="BM46" s="412"/>
    </row>
    <row r="47" spans="1:65" s="96" customFormat="1" ht="15" customHeight="1" x14ac:dyDescent="0.2">
      <c r="A47" s="136"/>
      <c r="B47" s="239" t="s">
        <v>364</v>
      </c>
      <c r="C47" s="233" t="s">
        <v>119</v>
      </c>
      <c r="D47" s="100">
        <v>10</v>
      </c>
      <c r="E47" s="100">
        <v>18</v>
      </c>
      <c r="F47" s="100">
        <v>1</v>
      </c>
      <c r="G47" s="98">
        <v>18</v>
      </c>
      <c r="H47" s="98">
        <v>1</v>
      </c>
      <c r="I47" s="100">
        <v>44</v>
      </c>
      <c r="J47" s="98">
        <v>1</v>
      </c>
      <c r="K47" s="99">
        <f>SUM(E47,G47,I47)</f>
        <v>80</v>
      </c>
      <c r="L47" s="99">
        <f>((E47*F47)*1.5)+(G47*H47)+(I47*J47)</f>
        <v>89</v>
      </c>
      <c r="M47" s="101"/>
      <c r="O47" s="337"/>
      <c r="P47" s="136"/>
      <c r="Q47" s="136"/>
      <c r="R47" s="136" t="s">
        <v>706</v>
      </c>
      <c r="S47" s="136" t="s">
        <v>706</v>
      </c>
      <c r="T47" s="338"/>
      <c r="U47" s="337">
        <v>3</v>
      </c>
      <c r="V47" s="136" t="s">
        <v>620</v>
      </c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338"/>
      <c r="AK47" s="407"/>
      <c r="AL47" s="408"/>
      <c r="AM47" s="408" t="s">
        <v>706</v>
      </c>
      <c r="AN47" s="408" t="s">
        <v>706</v>
      </c>
      <c r="AO47" s="409"/>
      <c r="AP47" s="407">
        <v>3</v>
      </c>
      <c r="AQ47" s="408" t="s">
        <v>620</v>
      </c>
      <c r="AR47" s="408"/>
      <c r="AS47" s="408"/>
      <c r="AT47" s="408"/>
      <c r="AU47" s="408"/>
      <c r="AV47" s="408"/>
      <c r="AW47" s="408"/>
      <c r="AX47" s="408"/>
      <c r="AY47" s="408"/>
      <c r="AZ47" s="408"/>
      <c r="BA47" s="408"/>
      <c r="BB47" s="408"/>
      <c r="BC47" s="409"/>
      <c r="BD47" s="337" t="s">
        <v>626</v>
      </c>
      <c r="BE47" s="136" t="s">
        <v>620</v>
      </c>
      <c r="BF47" s="136"/>
      <c r="BG47" s="136"/>
      <c r="BH47" s="136"/>
      <c r="BI47" s="136"/>
      <c r="BJ47" s="136"/>
      <c r="BK47" s="136"/>
      <c r="BL47" s="136"/>
      <c r="BM47" s="338"/>
    </row>
    <row r="48" spans="1:65" s="96" customFormat="1" ht="36.75" customHeight="1" x14ac:dyDescent="0.2">
      <c r="A48" s="136"/>
      <c r="B48" s="238" t="s">
        <v>365</v>
      </c>
      <c r="C48" s="232" t="s">
        <v>116</v>
      </c>
      <c r="D48" s="97"/>
      <c r="E48" s="105"/>
      <c r="F48" s="105"/>
      <c r="G48" s="105"/>
      <c r="H48" s="105"/>
      <c r="I48" s="105"/>
      <c r="J48" s="105"/>
      <c r="K48" s="105"/>
      <c r="L48" s="105"/>
      <c r="M48" s="106"/>
      <c r="O48" s="410"/>
      <c r="P48" s="411"/>
      <c r="Q48" s="411"/>
      <c r="R48" s="411"/>
      <c r="S48" s="411"/>
      <c r="T48" s="412"/>
      <c r="U48" s="410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2"/>
      <c r="AK48" s="410"/>
      <c r="AL48" s="411"/>
      <c r="AM48" s="411"/>
      <c r="AN48" s="411"/>
      <c r="AO48" s="412"/>
      <c r="AP48" s="410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  <c r="BB48" s="411"/>
      <c r="BC48" s="412"/>
      <c r="BD48" s="410"/>
      <c r="BE48" s="411"/>
      <c r="BF48" s="411"/>
      <c r="BG48" s="411"/>
      <c r="BH48" s="411"/>
      <c r="BI48" s="411"/>
      <c r="BJ48" s="411"/>
      <c r="BK48" s="411"/>
      <c r="BL48" s="411"/>
      <c r="BM48" s="412"/>
    </row>
    <row r="49" spans="1:65" s="96" customFormat="1" ht="15" customHeight="1" thickBot="1" x14ac:dyDescent="0.25">
      <c r="A49" s="136" t="s">
        <v>728</v>
      </c>
      <c r="B49" s="239" t="s">
        <v>366</v>
      </c>
      <c r="C49" s="233" t="s">
        <v>120</v>
      </c>
      <c r="D49" s="100">
        <v>6</v>
      </c>
      <c r="E49" s="100">
        <v>22</v>
      </c>
      <c r="F49" s="100">
        <v>1</v>
      </c>
      <c r="G49" s="98">
        <v>4</v>
      </c>
      <c r="H49" s="98">
        <v>1</v>
      </c>
      <c r="I49" s="100">
        <v>28</v>
      </c>
      <c r="J49" s="98">
        <v>1</v>
      </c>
      <c r="K49" s="99">
        <f>SUM(E49,G49,I49)</f>
        <v>54</v>
      </c>
      <c r="L49" s="99">
        <f>((E49*F49)*1.5)+(G49*H49)+(I49*J49)</f>
        <v>65</v>
      </c>
      <c r="M49" s="101"/>
      <c r="O49" s="339"/>
      <c r="P49" s="340"/>
      <c r="Q49" s="340"/>
      <c r="R49" s="340" t="s">
        <v>621</v>
      </c>
      <c r="S49" s="340" t="s">
        <v>707</v>
      </c>
      <c r="T49" s="341"/>
      <c r="U49" s="339">
        <v>1.5</v>
      </c>
      <c r="V49" s="340" t="s">
        <v>620</v>
      </c>
      <c r="W49" s="340">
        <v>1.5</v>
      </c>
      <c r="X49" s="340" t="s">
        <v>622</v>
      </c>
      <c r="Y49" s="340">
        <v>0.75</v>
      </c>
      <c r="Z49" s="340" t="s">
        <v>708</v>
      </c>
      <c r="AA49" s="340"/>
      <c r="AB49" s="340"/>
      <c r="AC49" s="340"/>
      <c r="AD49" s="340"/>
      <c r="AE49" s="340"/>
      <c r="AF49" s="340"/>
      <c r="AG49" s="340"/>
      <c r="AH49" s="340"/>
      <c r="AI49" s="340"/>
      <c r="AJ49" s="341"/>
      <c r="AK49" s="413"/>
      <c r="AL49" s="414"/>
      <c r="AM49" s="414" t="s">
        <v>621</v>
      </c>
      <c r="AN49" s="414" t="s">
        <v>707</v>
      </c>
      <c r="AO49" s="415"/>
      <c r="AP49" s="413">
        <v>1.5</v>
      </c>
      <c r="AQ49" s="414" t="s">
        <v>620</v>
      </c>
      <c r="AR49" s="414">
        <v>1.5</v>
      </c>
      <c r="AS49" s="414" t="s">
        <v>622</v>
      </c>
      <c r="AT49" s="414">
        <v>0.75</v>
      </c>
      <c r="AU49" s="414" t="s">
        <v>708</v>
      </c>
      <c r="AV49" s="414"/>
      <c r="AW49" s="414"/>
      <c r="AX49" s="414"/>
      <c r="AY49" s="414"/>
      <c r="AZ49" s="414"/>
      <c r="BA49" s="414"/>
      <c r="BB49" s="414"/>
      <c r="BC49" s="415"/>
      <c r="BD49" s="417" t="s">
        <v>655</v>
      </c>
      <c r="BE49" s="340" t="s">
        <v>708</v>
      </c>
      <c r="BF49" s="418" t="s">
        <v>655</v>
      </c>
      <c r="BG49" s="340" t="s">
        <v>708</v>
      </c>
      <c r="BH49" s="340" t="s">
        <v>710</v>
      </c>
      <c r="BI49" s="340" t="s">
        <v>708</v>
      </c>
      <c r="BJ49" s="340"/>
      <c r="BK49" s="340"/>
      <c r="BL49" s="340"/>
      <c r="BM49" s="341"/>
    </row>
    <row r="50" spans="1:65" s="130" customFormat="1" ht="21.75" customHeight="1" x14ac:dyDescent="0.2">
      <c r="B50" s="252"/>
      <c r="C50" s="249" t="s">
        <v>66</v>
      </c>
      <c r="D50" s="117">
        <f>SUM(D42,D44,D45,D47,D49)</f>
        <v>30</v>
      </c>
      <c r="E50" s="117">
        <f>SUM(E42,E44,E45,E47,E49)</f>
        <v>76</v>
      </c>
      <c r="F50" s="118">
        <v>1</v>
      </c>
      <c r="G50" s="117">
        <f>SUM(G42,G44,G45,G47,G49)</f>
        <v>50</v>
      </c>
      <c r="H50" s="118">
        <v>1</v>
      </c>
      <c r="I50" s="117">
        <f>SUM(I42,I44,I45,I47,I49)</f>
        <v>76</v>
      </c>
      <c r="J50" s="118">
        <v>1</v>
      </c>
      <c r="K50" s="117">
        <f>SUM(K42,K44,K45,K47,K49)</f>
        <v>202</v>
      </c>
      <c r="L50" s="115">
        <f>SUM(L42:L49)</f>
        <v>240</v>
      </c>
      <c r="M50" s="131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  <c r="AC50" s="419"/>
      <c r="AD50" s="419"/>
      <c r="AE50" s="419"/>
      <c r="AF50" s="419"/>
      <c r="AG50" s="419"/>
      <c r="AH50" s="419"/>
      <c r="AI50" s="419"/>
      <c r="AJ50" s="419"/>
      <c r="AK50" s="419"/>
      <c r="AL50" s="419"/>
      <c r="AM50" s="419"/>
      <c r="AN50" s="419"/>
      <c r="AO50" s="419"/>
      <c r="AP50" s="419"/>
      <c r="AQ50" s="419"/>
      <c r="AR50" s="419"/>
      <c r="AS50" s="419"/>
      <c r="AT50" s="419"/>
      <c r="AU50" s="419"/>
      <c r="AV50" s="419"/>
      <c r="AW50" s="419"/>
      <c r="AX50" s="419"/>
      <c r="AY50" s="419"/>
      <c r="AZ50" s="419"/>
      <c r="BA50" s="419"/>
      <c r="BB50" s="419"/>
      <c r="BC50" s="419"/>
      <c r="BD50" s="419"/>
      <c r="BE50" s="419"/>
      <c r="BF50" s="419"/>
      <c r="BG50" s="419"/>
      <c r="BH50" s="419"/>
      <c r="BI50" s="419"/>
      <c r="BJ50" s="419"/>
      <c r="BK50" s="419"/>
      <c r="BL50" s="419"/>
      <c r="BM50" s="419"/>
    </row>
    <row r="51" spans="1:65" ht="15" customHeight="1" x14ac:dyDescent="0.2">
      <c r="C51" s="62"/>
      <c r="D51" s="63"/>
      <c r="E51" s="64"/>
      <c r="F51" s="64"/>
      <c r="G51" s="64"/>
      <c r="H51" s="64"/>
      <c r="I51" s="64"/>
      <c r="J51" s="64"/>
      <c r="K51" s="64"/>
      <c r="L51" s="70"/>
      <c r="M51" s="65"/>
    </row>
    <row r="52" spans="1:65" ht="15" customHeight="1" thickBot="1" x14ac:dyDescent="0.25">
      <c r="C52" s="62"/>
      <c r="D52" s="63"/>
      <c r="E52" s="64"/>
      <c r="F52" s="64"/>
      <c r="G52" s="64"/>
      <c r="H52" s="64"/>
      <c r="I52" s="64"/>
      <c r="J52" s="64"/>
      <c r="K52" s="64"/>
      <c r="L52" s="70"/>
      <c r="M52" s="65"/>
    </row>
    <row r="53" spans="1:65" ht="15" customHeight="1" x14ac:dyDescent="0.2">
      <c r="C53" s="62"/>
      <c r="D53" s="63"/>
      <c r="E53" s="64"/>
      <c r="F53" s="64"/>
      <c r="G53" s="64"/>
      <c r="H53" s="64"/>
      <c r="I53" s="64"/>
      <c r="J53" s="64"/>
      <c r="K53" s="64"/>
      <c r="L53" s="70"/>
      <c r="M53" s="65"/>
      <c r="O53" s="491" t="s">
        <v>50</v>
      </c>
      <c r="P53" s="492"/>
      <c r="Q53" s="492"/>
      <c r="R53" s="492"/>
      <c r="S53" s="492"/>
      <c r="T53" s="493"/>
      <c r="U53" s="494" t="s">
        <v>51</v>
      </c>
      <c r="V53" s="495"/>
      <c r="W53" s="495"/>
      <c r="X53" s="495"/>
      <c r="Y53" s="495"/>
      <c r="Z53" s="495"/>
      <c r="AA53" s="495"/>
      <c r="AB53" s="495"/>
      <c r="AC53" s="495"/>
      <c r="AD53" s="495"/>
      <c r="AE53" s="495"/>
      <c r="AF53" s="495"/>
      <c r="AG53" s="495"/>
      <c r="AH53" s="495"/>
      <c r="AI53" s="495"/>
      <c r="AJ53" s="526"/>
      <c r="AK53" s="496" t="s">
        <v>52</v>
      </c>
      <c r="AL53" s="497"/>
      <c r="AM53" s="497"/>
      <c r="AN53" s="497"/>
      <c r="AO53" s="498"/>
      <c r="AP53" s="496" t="s">
        <v>53</v>
      </c>
      <c r="AQ53" s="497"/>
      <c r="AR53" s="497"/>
      <c r="AS53" s="497"/>
      <c r="AT53" s="497"/>
      <c r="AU53" s="497"/>
      <c r="AV53" s="497"/>
      <c r="AW53" s="497"/>
      <c r="AX53" s="497"/>
      <c r="AY53" s="497"/>
      <c r="AZ53" s="497"/>
      <c r="BA53" s="497"/>
      <c r="BB53" s="497"/>
      <c r="BC53" s="498"/>
      <c r="BD53" s="482" t="s">
        <v>54</v>
      </c>
      <c r="BE53" s="483"/>
      <c r="BF53" s="483"/>
      <c r="BG53" s="483"/>
      <c r="BH53" s="483"/>
      <c r="BI53" s="483"/>
      <c r="BJ53" s="483"/>
      <c r="BK53" s="483"/>
      <c r="BL53" s="483"/>
      <c r="BM53" s="484"/>
    </row>
    <row r="54" spans="1:65" ht="15" customHeight="1" x14ac:dyDescent="0.2">
      <c r="C54" s="62"/>
      <c r="D54" s="63"/>
      <c r="E54" s="64"/>
      <c r="F54" s="64"/>
      <c r="G54" s="64"/>
      <c r="H54" s="64"/>
      <c r="I54" s="64"/>
      <c r="J54" s="64"/>
      <c r="K54" s="64"/>
      <c r="L54" s="70"/>
      <c r="M54" s="65"/>
      <c r="O54" s="354" t="s">
        <v>55</v>
      </c>
      <c r="P54" s="352" t="s">
        <v>56</v>
      </c>
      <c r="Q54" s="352" t="s">
        <v>57</v>
      </c>
      <c r="R54" s="352" t="s">
        <v>58</v>
      </c>
      <c r="S54" s="352" t="s">
        <v>59</v>
      </c>
      <c r="T54" s="353" t="s">
        <v>60</v>
      </c>
      <c r="U54" s="507" t="s">
        <v>55</v>
      </c>
      <c r="V54" s="508"/>
      <c r="W54" s="508" t="s">
        <v>56</v>
      </c>
      <c r="X54" s="508"/>
      <c r="Y54" s="508" t="s">
        <v>646</v>
      </c>
      <c r="Z54" s="508"/>
      <c r="AA54" s="508" t="s">
        <v>648</v>
      </c>
      <c r="AB54" s="508"/>
      <c r="AC54" s="508" t="s">
        <v>649</v>
      </c>
      <c r="AD54" s="508"/>
      <c r="AE54" s="508" t="s">
        <v>61</v>
      </c>
      <c r="AF54" s="508"/>
      <c r="AG54" s="508" t="s">
        <v>59</v>
      </c>
      <c r="AH54" s="508"/>
      <c r="AI54" s="508" t="s">
        <v>60</v>
      </c>
      <c r="AJ54" s="532"/>
      <c r="AK54" s="43" t="s">
        <v>55</v>
      </c>
      <c r="AL54" s="44" t="s">
        <v>57</v>
      </c>
      <c r="AM54" s="44" t="s">
        <v>59</v>
      </c>
      <c r="AN54" s="44" t="s">
        <v>60</v>
      </c>
      <c r="AO54" s="328" t="s">
        <v>650</v>
      </c>
      <c r="AP54" s="502" t="s">
        <v>55</v>
      </c>
      <c r="AQ54" s="503"/>
      <c r="AR54" s="504" t="s">
        <v>56</v>
      </c>
      <c r="AS54" s="503"/>
      <c r="AT54" s="504" t="s">
        <v>646</v>
      </c>
      <c r="AU54" s="503"/>
      <c r="AV54" s="504" t="s">
        <v>648</v>
      </c>
      <c r="AW54" s="503"/>
      <c r="AX54" s="504" t="s">
        <v>649</v>
      </c>
      <c r="AY54" s="503"/>
      <c r="AZ54" s="504" t="s">
        <v>61</v>
      </c>
      <c r="BA54" s="503"/>
      <c r="BB54" s="504" t="s">
        <v>59</v>
      </c>
      <c r="BC54" s="505"/>
      <c r="BD54" s="506" t="s">
        <v>55</v>
      </c>
      <c r="BE54" s="500"/>
      <c r="BF54" s="499" t="s">
        <v>56</v>
      </c>
      <c r="BG54" s="500"/>
      <c r="BH54" s="499" t="s">
        <v>646</v>
      </c>
      <c r="BI54" s="500"/>
      <c r="BJ54" s="499" t="s">
        <v>61</v>
      </c>
      <c r="BK54" s="500"/>
      <c r="BL54" s="499" t="s">
        <v>59</v>
      </c>
      <c r="BM54" s="501"/>
    </row>
    <row r="55" spans="1:65" ht="28.5" customHeight="1" x14ac:dyDescent="0.2">
      <c r="A55" s="231" t="s">
        <v>337</v>
      </c>
      <c r="B55" s="256"/>
      <c r="C55" s="257" t="s">
        <v>24</v>
      </c>
      <c r="D55" s="72"/>
      <c r="E55" s="11" t="s">
        <v>8</v>
      </c>
      <c r="F55" s="11" t="s">
        <v>9</v>
      </c>
      <c r="G55" s="12" t="s">
        <v>10</v>
      </c>
      <c r="H55" s="13" t="s">
        <v>9</v>
      </c>
      <c r="I55" s="12" t="s">
        <v>11</v>
      </c>
      <c r="J55" s="13" t="s">
        <v>12</v>
      </c>
      <c r="K55" s="14" t="s">
        <v>13</v>
      </c>
      <c r="L55" s="13" t="s">
        <v>14</v>
      </c>
      <c r="M55" s="34" t="s">
        <v>15</v>
      </c>
      <c r="O55" s="45" t="s">
        <v>62</v>
      </c>
      <c r="P55" s="46" t="s">
        <v>62</v>
      </c>
      <c r="Q55" s="46" t="s">
        <v>62</v>
      </c>
      <c r="R55" s="46" t="s">
        <v>62</v>
      </c>
      <c r="S55" s="46" t="s">
        <v>62</v>
      </c>
      <c r="T55" s="47" t="s">
        <v>62</v>
      </c>
      <c r="U55" s="45" t="s">
        <v>62</v>
      </c>
      <c r="V55" s="46" t="s">
        <v>63</v>
      </c>
      <c r="W55" s="46" t="s">
        <v>62</v>
      </c>
      <c r="X55" s="46" t="s">
        <v>63</v>
      </c>
      <c r="Y55" s="46" t="s">
        <v>62</v>
      </c>
      <c r="Z55" s="46" t="s">
        <v>63</v>
      </c>
      <c r="AA55" s="46" t="s">
        <v>62</v>
      </c>
      <c r="AB55" s="46" t="s">
        <v>63</v>
      </c>
      <c r="AC55" s="46" t="s">
        <v>62</v>
      </c>
      <c r="AD55" s="46" t="s">
        <v>63</v>
      </c>
      <c r="AE55" s="46" t="s">
        <v>62</v>
      </c>
      <c r="AF55" s="46" t="s">
        <v>63</v>
      </c>
      <c r="AG55" s="46" t="s">
        <v>62</v>
      </c>
      <c r="AH55" s="46" t="s">
        <v>63</v>
      </c>
      <c r="AI55" s="46" t="s">
        <v>62</v>
      </c>
      <c r="AJ55" s="47" t="s">
        <v>63</v>
      </c>
      <c r="AK55" s="48" t="s">
        <v>62</v>
      </c>
      <c r="AL55" s="49" t="s">
        <v>62</v>
      </c>
      <c r="AM55" s="49" t="s">
        <v>62</v>
      </c>
      <c r="AN55" s="49" t="s">
        <v>62</v>
      </c>
      <c r="AO55" s="50" t="s">
        <v>62</v>
      </c>
      <c r="AP55" s="48" t="s">
        <v>62</v>
      </c>
      <c r="AQ55" s="49" t="s">
        <v>63</v>
      </c>
      <c r="AR55" s="49" t="s">
        <v>62</v>
      </c>
      <c r="AS55" s="49" t="s">
        <v>63</v>
      </c>
      <c r="AT55" s="49" t="s">
        <v>62</v>
      </c>
      <c r="AU55" s="49" t="s">
        <v>63</v>
      </c>
      <c r="AV55" s="49" t="s">
        <v>62</v>
      </c>
      <c r="AW55" s="49" t="s">
        <v>63</v>
      </c>
      <c r="AX55" s="49" t="s">
        <v>62</v>
      </c>
      <c r="AY55" s="49" t="s">
        <v>63</v>
      </c>
      <c r="AZ55" s="49" t="s">
        <v>62</v>
      </c>
      <c r="BA55" s="49" t="s">
        <v>63</v>
      </c>
      <c r="BB55" s="49" t="s">
        <v>62</v>
      </c>
      <c r="BC55" s="50" t="s">
        <v>63</v>
      </c>
      <c r="BD55" s="51" t="s">
        <v>62</v>
      </c>
      <c r="BE55" s="52" t="s">
        <v>63</v>
      </c>
      <c r="BF55" s="52" t="s">
        <v>62</v>
      </c>
      <c r="BG55" s="52" t="s">
        <v>63</v>
      </c>
      <c r="BH55" s="52" t="s">
        <v>62</v>
      </c>
      <c r="BI55" s="52" t="s">
        <v>63</v>
      </c>
      <c r="BJ55" s="52" t="s">
        <v>62</v>
      </c>
      <c r="BK55" s="52" t="s">
        <v>63</v>
      </c>
      <c r="BL55" s="52" t="s">
        <v>62</v>
      </c>
      <c r="BM55" s="53" t="s">
        <v>63</v>
      </c>
    </row>
    <row r="56" spans="1:65" s="96" customFormat="1" ht="28.5" customHeight="1" x14ac:dyDescent="0.2">
      <c r="A56" s="136"/>
      <c r="B56" s="238" t="s">
        <v>367</v>
      </c>
      <c r="C56" s="232" t="s">
        <v>74</v>
      </c>
      <c r="D56" s="97"/>
      <c r="E56" s="105"/>
      <c r="F56" s="105"/>
      <c r="G56" s="105"/>
      <c r="H56" s="105"/>
      <c r="I56" s="105"/>
      <c r="J56" s="105"/>
      <c r="K56" s="105"/>
      <c r="L56" s="105"/>
      <c r="M56" s="106"/>
      <c r="O56" s="420"/>
      <c r="P56" s="421"/>
      <c r="Q56" s="421"/>
      <c r="R56" s="421"/>
      <c r="S56" s="421"/>
      <c r="T56" s="422"/>
      <c r="U56" s="420"/>
      <c r="V56" s="421"/>
      <c r="W56" s="421"/>
      <c r="X56" s="421"/>
      <c r="Y56" s="421"/>
      <c r="Z56" s="421"/>
      <c r="AA56" s="421"/>
      <c r="AB56" s="421"/>
      <c r="AC56" s="421"/>
      <c r="AD56" s="421"/>
      <c r="AE56" s="421"/>
      <c r="AF56" s="421"/>
      <c r="AG56" s="421"/>
      <c r="AH56" s="421"/>
      <c r="AI56" s="421"/>
      <c r="AJ56" s="422"/>
      <c r="AK56" s="420"/>
      <c r="AL56" s="421"/>
      <c r="AM56" s="421"/>
      <c r="AN56" s="421"/>
      <c r="AO56" s="422"/>
      <c r="AP56" s="420"/>
      <c r="AQ56" s="421"/>
      <c r="AR56" s="421"/>
      <c r="AS56" s="421"/>
      <c r="AT56" s="421"/>
      <c r="AU56" s="421"/>
      <c r="AV56" s="421"/>
      <c r="AW56" s="421"/>
      <c r="AX56" s="421"/>
      <c r="AY56" s="421"/>
      <c r="AZ56" s="421"/>
      <c r="BA56" s="421"/>
      <c r="BB56" s="421"/>
      <c r="BC56" s="422"/>
      <c r="BD56" s="420"/>
      <c r="BE56" s="421"/>
      <c r="BF56" s="421"/>
      <c r="BG56" s="421"/>
      <c r="BH56" s="421"/>
      <c r="BI56" s="421"/>
      <c r="BJ56" s="421"/>
      <c r="BK56" s="421"/>
      <c r="BL56" s="421"/>
      <c r="BM56" s="422"/>
    </row>
    <row r="57" spans="1:65" s="96" customFormat="1" ht="15" customHeight="1" x14ac:dyDescent="0.2">
      <c r="A57" s="136" t="s">
        <v>729</v>
      </c>
      <c r="B57" s="239" t="s">
        <v>368</v>
      </c>
      <c r="C57" s="233" t="s">
        <v>111</v>
      </c>
      <c r="D57" s="100">
        <v>30</v>
      </c>
      <c r="E57" s="98">
        <v>0</v>
      </c>
      <c r="F57" s="98">
        <v>1</v>
      </c>
      <c r="G57" s="100">
        <v>0</v>
      </c>
      <c r="H57" s="100">
        <v>1</v>
      </c>
      <c r="I57" s="100">
        <v>0</v>
      </c>
      <c r="J57" s="98">
        <v>1</v>
      </c>
      <c r="K57" s="99">
        <f>SUM(E57,G57,I57)</f>
        <v>0</v>
      </c>
      <c r="L57" s="99">
        <f>((E57*F57)*1.5)+(G57*H57)+(I57*J57)</f>
        <v>0</v>
      </c>
      <c r="M57" s="101"/>
      <c r="O57" s="404" t="s">
        <v>711</v>
      </c>
      <c r="P57" s="405"/>
      <c r="Q57" s="405"/>
      <c r="R57" s="405"/>
      <c r="S57" s="405"/>
      <c r="T57" s="406"/>
      <c r="U57" s="404"/>
      <c r="V57" s="405"/>
      <c r="W57" s="405"/>
      <c r="X57" s="405"/>
      <c r="Y57" s="405"/>
      <c r="Z57" s="405"/>
      <c r="AA57" s="405"/>
      <c r="AB57" s="405"/>
      <c r="AC57" s="405"/>
      <c r="AD57" s="405"/>
      <c r="AE57" s="405" t="s">
        <v>712</v>
      </c>
      <c r="AF57" s="405"/>
      <c r="AG57" s="405"/>
      <c r="AH57" s="405"/>
      <c r="AI57" s="405"/>
      <c r="AJ57" s="406"/>
      <c r="AK57" s="407" t="s">
        <v>711</v>
      </c>
      <c r="AL57" s="408"/>
      <c r="AM57" s="408"/>
      <c r="AN57" s="408"/>
      <c r="AO57" s="409"/>
      <c r="AP57" s="407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 t="s">
        <v>712</v>
      </c>
      <c r="BA57" s="408"/>
      <c r="BB57" s="408"/>
      <c r="BC57" s="409"/>
      <c r="BD57" s="404" t="s">
        <v>600</v>
      </c>
      <c r="BE57" s="405"/>
      <c r="BF57" s="405"/>
      <c r="BG57" s="405"/>
      <c r="BH57" s="405"/>
      <c r="BI57" s="405"/>
      <c r="BJ57" s="405"/>
      <c r="BK57" s="405"/>
      <c r="BL57" s="405"/>
      <c r="BM57" s="406"/>
    </row>
    <row r="58" spans="1:65" ht="21.75" customHeight="1" thickBot="1" x14ac:dyDescent="0.25">
      <c r="C58" s="245" t="s">
        <v>67</v>
      </c>
      <c r="D58" s="75">
        <f>D57</f>
        <v>30</v>
      </c>
      <c r="E58" s="75">
        <f>E57</f>
        <v>0</v>
      </c>
      <c r="F58" s="76">
        <v>1</v>
      </c>
      <c r="G58" s="75">
        <f>G57</f>
        <v>0</v>
      </c>
      <c r="H58" s="76">
        <v>1</v>
      </c>
      <c r="I58" s="75">
        <f>I57</f>
        <v>0</v>
      </c>
      <c r="J58" s="76">
        <v>1</v>
      </c>
      <c r="K58" s="75">
        <f>K57</f>
        <v>0</v>
      </c>
      <c r="L58" s="115">
        <f>((E58*F58)*1.5)+(G58*H58)+(I58*J58)</f>
        <v>0</v>
      </c>
      <c r="M58" s="77"/>
      <c r="O58" s="417"/>
      <c r="P58" s="418"/>
      <c r="Q58" s="418"/>
      <c r="R58" s="418"/>
      <c r="S58" s="418"/>
      <c r="T58" s="423"/>
      <c r="U58" s="417"/>
      <c r="V58" s="418"/>
      <c r="W58" s="418"/>
      <c r="X58" s="418"/>
      <c r="Y58" s="418"/>
      <c r="Z58" s="418"/>
      <c r="AA58" s="418"/>
      <c r="AB58" s="418"/>
      <c r="AC58" s="418"/>
      <c r="AD58" s="418"/>
      <c r="AE58" s="418"/>
      <c r="AF58" s="418"/>
      <c r="AG58" s="418"/>
      <c r="AH58" s="418"/>
      <c r="AI58" s="418"/>
      <c r="AJ58" s="423"/>
      <c r="AK58" s="417"/>
      <c r="AL58" s="418"/>
      <c r="AM58" s="418"/>
      <c r="AN58" s="418"/>
      <c r="AO58" s="423"/>
      <c r="AP58" s="417"/>
      <c r="AQ58" s="418"/>
      <c r="AR58" s="418"/>
      <c r="AS58" s="418"/>
      <c r="AT58" s="418"/>
      <c r="AU58" s="418"/>
      <c r="AV58" s="418"/>
      <c r="AW58" s="418"/>
      <c r="AX58" s="418"/>
      <c r="AY58" s="418"/>
      <c r="AZ58" s="418"/>
      <c r="BA58" s="418"/>
      <c r="BB58" s="418"/>
      <c r="BC58" s="423"/>
      <c r="BD58" s="417"/>
      <c r="BE58" s="418"/>
      <c r="BF58" s="418"/>
      <c r="BG58" s="418"/>
      <c r="BH58" s="418"/>
      <c r="BI58" s="418"/>
      <c r="BJ58" s="418"/>
      <c r="BK58" s="418"/>
      <c r="BL58" s="418"/>
      <c r="BM58" s="423"/>
    </row>
    <row r="59" spans="1:65" s="96" customFormat="1" ht="15" customHeight="1" x14ac:dyDescent="0.2">
      <c r="B59" s="198"/>
      <c r="C59" s="253" t="s">
        <v>27</v>
      </c>
      <c r="D59" s="146">
        <f>SUM(D50,D58)</f>
        <v>60</v>
      </c>
      <c r="E59" s="146">
        <f>SUM(E50,E58)</f>
        <v>76</v>
      </c>
      <c r="F59" s="147">
        <v>1</v>
      </c>
      <c r="G59" s="146">
        <f>SUM(G50,G58)</f>
        <v>50</v>
      </c>
      <c r="H59" s="145">
        <v>1</v>
      </c>
      <c r="I59" s="146">
        <f>SUM(I50,I58)</f>
        <v>76</v>
      </c>
      <c r="J59" s="147">
        <v>1</v>
      </c>
      <c r="K59" s="146">
        <f>SUM(K50,K58)</f>
        <v>202</v>
      </c>
      <c r="L59" s="115">
        <f>((E59*F59)*1.5)+(G59*H59)+(I59*J59)</f>
        <v>240</v>
      </c>
      <c r="M59" s="136"/>
    </row>
    <row r="60" spans="1:65" ht="12.75" customHeight="1" x14ac:dyDescent="0.2"/>
    <row r="61" spans="1:65" s="96" customFormat="1" ht="15" customHeight="1" x14ac:dyDescent="0.2">
      <c r="B61" s="198"/>
      <c r="C61" s="254" t="s">
        <v>28</v>
      </c>
      <c r="D61" s="134">
        <f>D34+D59</f>
        <v>120</v>
      </c>
      <c r="E61" s="134">
        <f>E34+E59</f>
        <v>256</v>
      </c>
      <c r="F61" s="135">
        <v>2</v>
      </c>
      <c r="G61" s="134">
        <f>G34+G59</f>
        <v>162</v>
      </c>
      <c r="H61" s="135">
        <v>2</v>
      </c>
      <c r="I61" s="134">
        <f>I34+I59</f>
        <v>172</v>
      </c>
      <c r="J61" s="135">
        <v>2</v>
      </c>
      <c r="K61" s="134">
        <f>K34+K59</f>
        <v>590</v>
      </c>
      <c r="L61" s="115">
        <f>SUM(L34,L59)</f>
        <v>718</v>
      </c>
      <c r="M61" s="136"/>
    </row>
  </sheetData>
  <mergeCells count="112">
    <mergeCell ref="BJ54:BK54"/>
    <mergeCell ref="BL54:BM54"/>
    <mergeCell ref="C38:C39"/>
    <mergeCell ref="D38:D39"/>
    <mergeCell ref="E38:M38"/>
    <mergeCell ref="E39:M39"/>
    <mergeCell ref="AP54:AQ54"/>
    <mergeCell ref="AX54:AY54"/>
    <mergeCell ref="AZ54:BA54"/>
    <mergeCell ref="BB54:BC54"/>
    <mergeCell ref="BD54:BE54"/>
    <mergeCell ref="U54:V54"/>
    <mergeCell ref="W54:X54"/>
    <mergeCell ref="AE54:AF54"/>
    <mergeCell ref="AG54:AH54"/>
    <mergeCell ref="AI54:AJ54"/>
    <mergeCell ref="U39:V39"/>
    <mergeCell ref="W39:X39"/>
    <mergeCell ref="BF39:BG39"/>
    <mergeCell ref="BH39:BI39"/>
    <mergeCell ref="AI39:AJ39"/>
    <mergeCell ref="Y39:Z39"/>
    <mergeCell ref="AA39:AB39"/>
    <mergeCell ref="AC39:AD39"/>
    <mergeCell ref="O53:T53"/>
    <mergeCell ref="U53:AJ53"/>
    <mergeCell ref="AK53:AO53"/>
    <mergeCell ref="Y21:Z21"/>
    <mergeCell ref="AA21:AB21"/>
    <mergeCell ref="AC21:AD21"/>
    <mergeCell ref="O38:T38"/>
    <mergeCell ref="U38:AJ38"/>
    <mergeCell ref="AK38:AO38"/>
    <mergeCell ref="AP38:BC38"/>
    <mergeCell ref="BD38:BM38"/>
    <mergeCell ref="U21:V21"/>
    <mergeCell ref="W21:X21"/>
    <mergeCell ref="AE21:AF21"/>
    <mergeCell ref="AG21:AH21"/>
    <mergeCell ref="AI21:AJ21"/>
    <mergeCell ref="BJ21:BK21"/>
    <mergeCell ref="BL21:BM21"/>
    <mergeCell ref="AK37:BC37"/>
    <mergeCell ref="BD37:BM37"/>
    <mergeCell ref="AP21:AQ21"/>
    <mergeCell ref="AX21:AY21"/>
    <mergeCell ref="AZ21:BA21"/>
    <mergeCell ref="BB21:BC21"/>
    <mergeCell ref="BD21:BE21"/>
    <mergeCell ref="AR21:AS21"/>
    <mergeCell ref="AT21:AU21"/>
    <mergeCell ref="AV21:AW21"/>
    <mergeCell ref="BF21:BG21"/>
    <mergeCell ref="BH21:BI21"/>
    <mergeCell ref="O20:T20"/>
    <mergeCell ref="U20:AJ20"/>
    <mergeCell ref="AK20:AO20"/>
    <mergeCell ref="AP20:BC20"/>
    <mergeCell ref="BD20:BM20"/>
    <mergeCell ref="AP6:AQ6"/>
    <mergeCell ref="AX6:AY6"/>
    <mergeCell ref="AZ6:BA6"/>
    <mergeCell ref="BB6:BC6"/>
    <mergeCell ref="BD6:BE6"/>
    <mergeCell ref="U6:V6"/>
    <mergeCell ref="W6:X6"/>
    <mergeCell ref="AE6:AF6"/>
    <mergeCell ref="AG6:AH6"/>
    <mergeCell ref="BF6:BG6"/>
    <mergeCell ref="BH6:BI6"/>
    <mergeCell ref="AR6:AS6"/>
    <mergeCell ref="AT6:AU6"/>
    <mergeCell ref="AV6:AW6"/>
    <mergeCell ref="O5:T5"/>
    <mergeCell ref="U5:AJ5"/>
    <mergeCell ref="AK5:AO5"/>
    <mergeCell ref="AP5:BC5"/>
    <mergeCell ref="BD5:BM5"/>
    <mergeCell ref="C5:C6"/>
    <mergeCell ref="D5:D6"/>
    <mergeCell ref="E5:M5"/>
    <mergeCell ref="E6:M6"/>
    <mergeCell ref="AI6:AJ6"/>
    <mergeCell ref="Y6:Z6"/>
    <mergeCell ref="AA6:AB6"/>
    <mergeCell ref="AC6:AD6"/>
    <mergeCell ref="BJ6:BK6"/>
    <mergeCell ref="BL6:BM6"/>
    <mergeCell ref="Y54:Z54"/>
    <mergeCell ref="AA54:AB54"/>
    <mergeCell ref="AC54:AD54"/>
    <mergeCell ref="AR54:AS54"/>
    <mergeCell ref="AT54:AU54"/>
    <mergeCell ref="AV54:AW54"/>
    <mergeCell ref="BF54:BG54"/>
    <mergeCell ref="BH54:BI54"/>
    <mergeCell ref="AK4:BC4"/>
    <mergeCell ref="BD4:BM4"/>
    <mergeCell ref="AP53:BC53"/>
    <mergeCell ref="BD53:BM53"/>
    <mergeCell ref="BJ39:BK39"/>
    <mergeCell ref="BL39:BM39"/>
    <mergeCell ref="AP39:AQ39"/>
    <mergeCell ref="AX39:AY39"/>
    <mergeCell ref="AZ39:BA39"/>
    <mergeCell ref="BB39:BC39"/>
    <mergeCell ref="BD39:BE39"/>
    <mergeCell ref="AR39:AS39"/>
    <mergeCell ref="AT39:AU39"/>
    <mergeCell ref="AV39:AW39"/>
    <mergeCell ref="AE39:AF39"/>
    <mergeCell ref="AG39:AH39"/>
  </mergeCells>
  <phoneticPr fontId="22" type="noConversion"/>
  <pageMargins left="0.7" right="0.7" top="0.75" bottom="0.75" header="0.3" footer="0.3"/>
  <pageSetup paperSize="9" scale="22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8CE5-FFB7-499C-A418-101963DA7974}">
  <dimension ref="A1:AM79"/>
  <sheetViews>
    <sheetView topLeftCell="A37" workbookViewId="0">
      <selection activeCell="C51" sqref="C51:C52"/>
    </sheetView>
  </sheetViews>
  <sheetFormatPr baseColWidth="10" defaultColWidth="12.5703125" defaultRowHeight="15" customHeight="1" x14ac:dyDescent="0.2"/>
  <cols>
    <col min="1" max="1" width="12.5703125" style="4"/>
    <col min="2" max="2" width="23.5703125" style="262" customWidth="1"/>
    <col min="3" max="3" width="52.28515625" style="4" customWidth="1"/>
    <col min="4" max="4" width="12.5703125" style="32" customWidth="1"/>
    <col min="5" max="5" width="7" style="32" customWidth="1"/>
    <col min="6" max="6" width="10.42578125" style="32" customWidth="1"/>
    <col min="7" max="7" width="7" style="32" customWidth="1"/>
    <col min="8" max="8" width="10.42578125" style="32" customWidth="1"/>
    <col min="9" max="9" width="7" style="32" customWidth="1"/>
    <col min="10" max="11" width="10.42578125" style="32" customWidth="1"/>
    <col min="12" max="12" width="7" style="32" customWidth="1"/>
    <col min="13" max="13" width="10.5703125" style="4" customWidth="1"/>
    <col min="14" max="14" width="12.5703125" style="4"/>
    <col min="15" max="18" width="5.28515625" style="96" customWidth="1"/>
    <col min="19" max="19" width="4.42578125" style="96" bestFit="1" customWidth="1"/>
    <col min="20" max="20" width="5.28515625" style="96" customWidth="1"/>
    <col min="21" max="21" width="4.42578125" style="96" bestFit="1" customWidth="1"/>
    <col min="22" max="22" width="5.28515625" style="96" customWidth="1"/>
    <col min="23" max="23" width="4.42578125" style="96" bestFit="1" customWidth="1"/>
    <col min="24" max="24" width="5.28515625" style="96" customWidth="1"/>
    <col min="25" max="28" width="8" style="96" customWidth="1"/>
    <col min="29" max="29" width="6.5703125" style="96" customWidth="1"/>
    <col min="30" max="32" width="8" style="96" customWidth="1"/>
    <col min="33" max="33" width="6.140625" style="96" customWidth="1"/>
    <col min="34" max="35" width="5.5703125" style="96" customWidth="1"/>
    <col min="36" max="36" width="6" style="96" customWidth="1"/>
    <col min="37" max="37" width="6.85546875" style="96" customWidth="1"/>
    <col min="38" max="38" width="4.42578125" style="96" bestFit="1" customWidth="1"/>
    <col min="39" max="39" width="8" style="96" customWidth="1"/>
    <col min="40" max="16384" width="12.5703125" style="4"/>
  </cols>
  <sheetData>
    <row r="1" spans="1:39" ht="15" customHeight="1" x14ac:dyDescent="0.2">
      <c r="C1" s="16"/>
      <c r="D1" s="17" t="s">
        <v>0</v>
      </c>
      <c r="E1" s="31"/>
      <c r="F1" s="18" t="s">
        <v>1</v>
      </c>
      <c r="G1" s="31"/>
      <c r="H1" s="31"/>
      <c r="I1" s="31"/>
      <c r="J1" s="31"/>
      <c r="K1" s="17"/>
      <c r="L1" s="31"/>
      <c r="M1" s="18"/>
    </row>
    <row r="2" spans="1:39" ht="15" customHeight="1" x14ac:dyDescent="0.2">
      <c r="C2" s="16"/>
      <c r="D2" s="17" t="s">
        <v>2</v>
      </c>
      <c r="E2" s="31"/>
      <c r="F2" s="469" t="s">
        <v>32</v>
      </c>
      <c r="G2" s="31">
        <v>38689</v>
      </c>
      <c r="H2" s="31"/>
      <c r="I2" s="31"/>
      <c r="J2" s="31"/>
      <c r="K2" s="17"/>
      <c r="L2" s="31"/>
      <c r="M2" s="33"/>
    </row>
    <row r="3" spans="1:39" ht="15" customHeight="1" thickBot="1" x14ac:dyDescent="0.25">
      <c r="C3" s="19"/>
      <c r="D3" s="20" t="s">
        <v>3</v>
      </c>
      <c r="F3" s="18" t="s">
        <v>25</v>
      </c>
      <c r="K3" s="20"/>
      <c r="M3" s="18"/>
      <c r="O3" s="468" t="s">
        <v>772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7"/>
      <c r="AI3" s="37"/>
      <c r="AJ3" s="37"/>
      <c r="AK3" s="37"/>
      <c r="AL3" s="37"/>
      <c r="AM3" s="37"/>
    </row>
    <row r="4" spans="1:39" ht="30.75" customHeight="1" thickBot="1" x14ac:dyDescent="0.25">
      <c r="C4" s="19"/>
      <c r="D4" s="20" t="s">
        <v>3</v>
      </c>
      <c r="F4" s="32" t="s">
        <v>121</v>
      </c>
      <c r="K4" s="20"/>
      <c r="O4" s="535" t="s">
        <v>47</v>
      </c>
      <c r="P4" s="536"/>
      <c r="Q4" s="536"/>
      <c r="R4" s="536"/>
      <c r="S4" s="536"/>
      <c r="T4" s="536"/>
      <c r="U4" s="536"/>
      <c r="V4" s="536"/>
      <c r="W4" s="536"/>
      <c r="X4" s="537"/>
      <c r="Y4" s="485" t="s">
        <v>48</v>
      </c>
      <c r="Z4" s="486"/>
      <c r="AA4" s="486"/>
      <c r="AB4" s="486"/>
      <c r="AC4" s="486"/>
      <c r="AD4" s="486"/>
      <c r="AE4" s="486"/>
      <c r="AF4" s="486"/>
      <c r="AG4" s="486"/>
      <c r="AH4" s="488" t="s">
        <v>49</v>
      </c>
      <c r="AI4" s="489"/>
      <c r="AJ4" s="489"/>
      <c r="AK4" s="489"/>
      <c r="AL4" s="489"/>
      <c r="AM4" s="490"/>
    </row>
    <row r="5" spans="1:39" ht="29.25" customHeight="1" thickBot="1" x14ac:dyDescent="0.25">
      <c r="C5" s="474" t="s">
        <v>800</v>
      </c>
      <c r="D5" s="476" t="s">
        <v>5</v>
      </c>
      <c r="E5" s="478" t="s">
        <v>35</v>
      </c>
      <c r="F5" s="479"/>
      <c r="G5" s="479"/>
      <c r="H5" s="479"/>
      <c r="I5" s="479"/>
      <c r="J5" s="479"/>
      <c r="K5" s="479"/>
      <c r="L5" s="479"/>
      <c r="M5" s="480"/>
      <c r="O5" s="491" t="s">
        <v>50</v>
      </c>
      <c r="P5" s="492"/>
      <c r="Q5" s="492"/>
      <c r="R5" s="492"/>
      <c r="S5" s="546" t="s">
        <v>51</v>
      </c>
      <c r="T5" s="547"/>
      <c r="U5" s="547"/>
      <c r="V5" s="547"/>
      <c r="W5" s="547"/>
      <c r="X5" s="547"/>
      <c r="Y5" s="548" t="s">
        <v>52</v>
      </c>
      <c r="Z5" s="549"/>
      <c r="AA5" s="550"/>
      <c r="AB5" s="551" t="s">
        <v>53</v>
      </c>
      <c r="AC5" s="552"/>
      <c r="AD5" s="552"/>
      <c r="AE5" s="552"/>
      <c r="AF5" s="552"/>
      <c r="AG5" s="553"/>
      <c r="AH5" s="554" t="s">
        <v>54</v>
      </c>
      <c r="AI5" s="555"/>
      <c r="AJ5" s="555"/>
      <c r="AK5" s="555"/>
      <c r="AL5" s="555"/>
      <c r="AM5" s="556"/>
    </row>
    <row r="6" spans="1:39" ht="15" customHeight="1" x14ac:dyDescent="0.2">
      <c r="C6" s="527"/>
      <c r="D6" s="528"/>
      <c r="E6" s="478" t="s">
        <v>36</v>
      </c>
      <c r="F6" s="479"/>
      <c r="G6" s="479"/>
      <c r="H6" s="479"/>
      <c r="I6" s="479"/>
      <c r="J6" s="479"/>
      <c r="K6" s="479"/>
      <c r="L6" s="479"/>
      <c r="M6" s="480"/>
      <c r="O6" s="351" t="s">
        <v>55</v>
      </c>
      <c r="P6" s="350" t="s">
        <v>56</v>
      </c>
      <c r="Q6" s="350" t="s">
        <v>57</v>
      </c>
      <c r="R6" s="359" t="s">
        <v>59</v>
      </c>
      <c r="S6" s="533" t="s">
        <v>55</v>
      </c>
      <c r="T6" s="534"/>
      <c r="U6" s="534" t="s">
        <v>61</v>
      </c>
      <c r="V6" s="534"/>
      <c r="W6" s="534" t="s">
        <v>59</v>
      </c>
      <c r="X6" s="534"/>
      <c r="Y6" s="364" t="s">
        <v>55</v>
      </c>
      <c r="Z6" s="365" t="s">
        <v>57</v>
      </c>
      <c r="AA6" s="366" t="s">
        <v>59</v>
      </c>
      <c r="AB6" s="541" t="s">
        <v>55</v>
      </c>
      <c r="AC6" s="542"/>
      <c r="AD6" s="543" t="s">
        <v>61</v>
      </c>
      <c r="AE6" s="542"/>
      <c r="AF6" s="543" t="s">
        <v>59</v>
      </c>
      <c r="AG6" s="544"/>
      <c r="AH6" s="545" t="s">
        <v>55</v>
      </c>
      <c r="AI6" s="539"/>
      <c r="AJ6" s="538" t="s">
        <v>61</v>
      </c>
      <c r="AK6" s="539"/>
      <c r="AL6" s="538" t="s">
        <v>59</v>
      </c>
      <c r="AM6" s="540"/>
    </row>
    <row r="7" spans="1:39" ht="33" customHeight="1" x14ac:dyDescent="0.2">
      <c r="A7" s="231" t="s">
        <v>337</v>
      </c>
      <c r="C7" s="9" t="s">
        <v>7</v>
      </c>
      <c r="D7" s="10"/>
      <c r="E7" s="11" t="s">
        <v>8</v>
      </c>
      <c r="F7" s="11" t="s">
        <v>9</v>
      </c>
      <c r="G7" s="12" t="s">
        <v>10</v>
      </c>
      <c r="H7" s="13" t="s">
        <v>9</v>
      </c>
      <c r="I7" s="12" t="s">
        <v>11</v>
      </c>
      <c r="J7" s="13" t="s">
        <v>12</v>
      </c>
      <c r="K7" s="14" t="s">
        <v>13</v>
      </c>
      <c r="L7" s="13" t="s">
        <v>14</v>
      </c>
      <c r="M7" s="34" t="s">
        <v>15</v>
      </c>
      <c r="O7" s="351" t="s">
        <v>62</v>
      </c>
      <c r="P7" s="350" t="s">
        <v>62</v>
      </c>
      <c r="Q7" s="350" t="s">
        <v>62</v>
      </c>
      <c r="R7" s="359" t="s">
        <v>62</v>
      </c>
      <c r="S7" s="45" t="s">
        <v>62</v>
      </c>
      <c r="T7" s="46" t="s">
        <v>63</v>
      </c>
      <c r="U7" s="46" t="s">
        <v>62</v>
      </c>
      <c r="V7" s="46" t="s">
        <v>63</v>
      </c>
      <c r="W7" s="46" t="s">
        <v>62</v>
      </c>
      <c r="X7" s="46" t="s">
        <v>63</v>
      </c>
      <c r="Y7" s="48" t="s">
        <v>62</v>
      </c>
      <c r="Z7" s="49" t="s">
        <v>62</v>
      </c>
      <c r="AA7" s="50" t="s">
        <v>62</v>
      </c>
      <c r="AB7" s="48" t="s">
        <v>62</v>
      </c>
      <c r="AC7" s="49" t="s">
        <v>63</v>
      </c>
      <c r="AD7" s="49" t="s">
        <v>62</v>
      </c>
      <c r="AE7" s="49" t="s">
        <v>63</v>
      </c>
      <c r="AF7" s="49" t="s">
        <v>62</v>
      </c>
      <c r="AG7" s="50" t="s">
        <v>63</v>
      </c>
      <c r="AH7" s="51" t="s">
        <v>62</v>
      </c>
      <c r="AI7" s="52" t="s">
        <v>63</v>
      </c>
      <c r="AJ7" s="52" t="s">
        <v>62</v>
      </c>
      <c r="AK7" s="52" t="s">
        <v>63</v>
      </c>
      <c r="AL7" s="52" t="s">
        <v>62</v>
      </c>
      <c r="AM7" s="53" t="s">
        <v>63</v>
      </c>
    </row>
    <row r="8" spans="1:39" ht="15" customHeight="1" x14ac:dyDescent="0.2">
      <c r="A8" s="136"/>
      <c r="B8" s="267" t="s">
        <v>369</v>
      </c>
      <c r="C8" s="21" t="s">
        <v>122</v>
      </c>
      <c r="D8" s="22"/>
      <c r="E8" s="23"/>
      <c r="F8" s="23"/>
      <c r="G8" s="23"/>
      <c r="H8" s="23"/>
      <c r="I8" s="23"/>
      <c r="J8" s="23"/>
      <c r="K8" s="23"/>
      <c r="L8" s="23"/>
      <c r="M8" s="25"/>
      <c r="O8" s="54"/>
      <c r="P8" s="55"/>
      <c r="Q8" s="55"/>
      <c r="R8" s="358"/>
      <c r="S8" s="54"/>
      <c r="T8" s="55"/>
      <c r="U8" s="55"/>
      <c r="V8" s="55"/>
      <c r="W8" s="55"/>
      <c r="X8" s="55"/>
      <c r="Y8" s="54"/>
      <c r="Z8" s="55"/>
      <c r="AA8" s="56"/>
      <c r="AB8" s="54"/>
      <c r="AC8" s="55"/>
      <c r="AD8" s="55"/>
      <c r="AE8" s="55"/>
      <c r="AF8" s="55"/>
      <c r="AG8" s="56"/>
      <c r="AH8" s="57"/>
      <c r="AI8" s="58"/>
      <c r="AJ8" s="58"/>
      <c r="AK8" s="58"/>
      <c r="AL8" s="58"/>
      <c r="AM8" s="59"/>
    </row>
    <row r="9" spans="1:39" s="66" customFormat="1" ht="15" customHeight="1" x14ac:dyDescent="0.2">
      <c r="A9" s="204"/>
      <c r="B9" s="268" t="s">
        <v>370</v>
      </c>
      <c r="C9" s="151" t="s">
        <v>123</v>
      </c>
      <c r="D9" s="152"/>
      <c r="E9" s="153"/>
      <c r="F9" s="153"/>
      <c r="G9" s="153"/>
      <c r="H9" s="153"/>
      <c r="I9" s="153"/>
      <c r="J9" s="153"/>
      <c r="K9" s="153"/>
      <c r="L9" s="153"/>
      <c r="M9" s="154"/>
      <c r="O9" s="337"/>
      <c r="P9" s="136"/>
      <c r="Q9" s="136"/>
      <c r="R9" s="389"/>
      <c r="S9" s="337"/>
      <c r="T9" s="136"/>
      <c r="U9" s="136"/>
      <c r="V9" s="136"/>
      <c r="W9" s="136"/>
      <c r="X9" s="136"/>
      <c r="Y9" s="390"/>
      <c r="Z9" s="391"/>
      <c r="AA9" s="392"/>
      <c r="AB9" s="390"/>
      <c r="AC9" s="391"/>
      <c r="AD9" s="391"/>
      <c r="AE9" s="391"/>
      <c r="AF9" s="391"/>
      <c r="AG9" s="392"/>
      <c r="AH9" s="337"/>
      <c r="AI9" s="136"/>
      <c r="AJ9" s="136"/>
      <c r="AK9" s="136"/>
      <c r="AL9" s="136"/>
      <c r="AM9" s="338"/>
    </row>
    <row r="10" spans="1:39" s="66" customFormat="1" ht="15" customHeight="1" x14ac:dyDescent="0.2">
      <c r="A10" s="204" t="s">
        <v>773</v>
      </c>
      <c r="B10" s="268" t="s">
        <v>371</v>
      </c>
      <c r="C10" s="156" t="s">
        <v>124</v>
      </c>
      <c r="D10" s="153">
        <v>3</v>
      </c>
      <c r="E10" s="153">
        <v>6</v>
      </c>
      <c r="F10" s="153">
        <v>1</v>
      </c>
      <c r="G10" s="152">
        <v>12</v>
      </c>
      <c r="H10" s="153">
        <v>1</v>
      </c>
      <c r="I10" s="153">
        <v>0</v>
      </c>
      <c r="J10" s="153">
        <v>1</v>
      </c>
      <c r="K10" s="157">
        <f>SUM(E10,G10,I10)</f>
        <v>18</v>
      </c>
      <c r="L10" s="157">
        <f>((E10*1.5)*F10)+(G10*H10)+(I10*J10)</f>
        <v>21</v>
      </c>
      <c r="M10" s="154"/>
      <c r="O10" s="386" t="s">
        <v>597</v>
      </c>
      <c r="P10" s="204"/>
      <c r="Q10" s="204"/>
      <c r="R10" s="393"/>
      <c r="S10" s="386"/>
      <c r="T10" s="204"/>
      <c r="U10" s="204">
        <v>1</v>
      </c>
      <c r="V10" s="204"/>
      <c r="W10" s="204"/>
      <c r="X10" s="204"/>
      <c r="Y10" s="390" t="s">
        <v>597</v>
      </c>
      <c r="Z10" s="391"/>
      <c r="AA10" s="392"/>
      <c r="AB10" s="390"/>
      <c r="AC10" s="391"/>
      <c r="AD10" s="391">
        <v>1</v>
      </c>
      <c r="AE10" s="391"/>
      <c r="AF10" s="391"/>
      <c r="AG10" s="392"/>
      <c r="AH10" s="386"/>
      <c r="AI10" s="204"/>
      <c r="AJ10" s="204" t="s">
        <v>601</v>
      </c>
      <c r="AK10" s="204"/>
      <c r="AL10" s="204"/>
      <c r="AM10" s="394"/>
    </row>
    <row r="11" spans="1:39" s="66" customFormat="1" ht="15" customHeight="1" x14ac:dyDescent="0.2">
      <c r="A11" s="204" t="s">
        <v>774</v>
      </c>
      <c r="B11" s="268" t="s">
        <v>372</v>
      </c>
      <c r="C11" s="156" t="s">
        <v>125</v>
      </c>
      <c r="D11" s="153">
        <v>5</v>
      </c>
      <c r="E11" s="153">
        <v>4</v>
      </c>
      <c r="F11" s="153">
        <v>1</v>
      </c>
      <c r="G11" s="152">
        <v>16</v>
      </c>
      <c r="H11" s="153">
        <v>1</v>
      </c>
      <c r="I11" s="153">
        <v>14</v>
      </c>
      <c r="J11" s="153">
        <v>1</v>
      </c>
      <c r="K11" s="157">
        <f>SUM(E11,G11,I11)</f>
        <v>34</v>
      </c>
      <c r="L11" s="157">
        <f>((E11*1.5)*F11)+(G11*H11)+(I11*J11)</f>
        <v>36</v>
      </c>
      <c r="M11" s="154"/>
      <c r="O11" s="386" t="s">
        <v>597</v>
      </c>
      <c r="P11" s="204"/>
      <c r="Q11" s="204"/>
      <c r="R11" s="393"/>
      <c r="S11" s="386"/>
      <c r="T11" s="204"/>
      <c r="U11" s="204">
        <v>1</v>
      </c>
      <c r="V11" s="204"/>
      <c r="W11" s="204"/>
      <c r="X11" s="204"/>
      <c r="Y11" s="390" t="s">
        <v>597</v>
      </c>
      <c r="Z11" s="391"/>
      <c r="AA11" s="392"/>
      <c r="AB11" s="390"/>
      <c r="AC11" s="391"/>
      <c r="AD11" s="391">
        <v>1</v>
      </c>
      <c r="AE11" s="391"/>
      <c r="AF11" s="391"/>
      <c r="AG11" s="392"/>
      <c r="AH11" s="386"/>
      <c r="AI11" s="204"/>
      <c r="AJ11" s="204" t="s">
        <v>601</v>
      </c>
      <c r="AK11" s="204"/>
      <c r="AL11" s="204"/>
      <c r="AM11" s="394"/>
    </row>
    <row r="12" spans="1:39" s="66" customFormat="1" ht="15" customHeight="1" x14ac:dyDescent="0.2">
      <c r="A12" s="204"/>
      <c r="B12" s="268" t="s">
        <v>127</v>
      </c>
      <c r="C12" s="151" t="s">
        <v>126</v>
      </c>
      <c r="D12" s="152"/>
      <c r="E12" s="153"/>
      <c r="F12" s="153"/>
      <c r="G12" s="153"/>
      <c r="H12" s="153"/>
      <c r="I12" s="153"/>
      <c r="J12" s="153"/>
      <c r="K12" s="157"/>
      <c r="L12" s="153"/>
      <c r="M12" s="154"/>
      <c r="O12" s="386"/>
      <c r="P12" s="204"/>
      <c r="Q12" s="204"/>
      <c r="R12" s="393"/>
      <c r="S12" s="386"/>
      <c r="T12" s="204"/>
      <c r="U12" s="204"/>
      <c r="V12" s="204"/>
      <c r="W12" s="204"/>
      <c r="X12" s="204"/>
      <c r="Y12" s="390"/>
      <c r="Z12" s="391"/>
      <c r="AA12" s="392"/>
      <c r="AB12" s="390"/>
      <c r="AC12" s="391"/>
      <c r="AD12" s="391"/>
      <c r="AE12" s="391"/>
      <c r="AF12" s="391"/>
      <c r="AG12" s="392"/>
      <c r="AH12" s="386"/>
      <c r="AI12" s="204"/>
      <c r="AJ12" s="204"/>
      <c r="AK12" s="204"/>
      <c r="AL12" s="204"/>
      <c r="AM12" s="394"/>
    </row>
    <row r="13" spans="1:39" s="66" customFormat="1" ht="15" customHeight="1" x14ac:dyDescent="0.2">
      <c r="A13" s="204" t="s">
        <v>775</v>
      </c>
      <c r="B13" s="263" t="s">
        <v>127</v>
      </c>
      <c r="C13" s="156" t="s">
        <v>128</v>
      </c>
      <c r="D13" s="153">
        <v>3</v>
      </c>
      <c r="E13" s="153">
        <v>4</v>
      </c>
      <c r="F13" s="153">
        <v>1</v>
      </c>
      <c r="G13" s="152">
        <v>12</v>
      </c>
      <c r="H13" s="153">
        <v>1</v>
      </c>
      <c r="I13" s="153">
        <v>10</v>
      </c>
      <c r="J13" s="153">
        <v>1</v>
      </c>
      <c r="K13" s="157">
        <f>SUM(E13,G13,I13)</f>
        <v>26</v>
      </c>
      <c r="L13" s="157">
        <f>((E13*1.5)*F13)+(G13*H13)+(I13*J13)</f>
        <v>28</v>
      </c>
      <c r="M13" s="154"/>
      <c r="O13" s="386" t="s">
        <v>597</v>
      </c>
      <c r="P13" s="204"/>
      <c r="Q13" s="204"/>
      <c r="R13" s="393"/>
      <c r="S13" s="386"/>
      <c r="T13" s="204"/>
      <c r="U13" s="204">
        <v>1</v>
      </c>
      <c r="V13" s="204"/>
      <c r="W13" s="204"/>
      <c r="X13" s="204"/>
      <c r="Y13" s="390" t="s">
        <v>597</v>
      </c>
      <c r="Z13" s="391"/>
      <c r="AA13" s="392"/>
      <c r="AB13" s="390"/>
      <c r="AC13" s="391"/>
      <c r="AD13" s="391">
        <v>1</v>
      </c>
      <c r="AE13" s="391"/>
      <c r="AF13" s="391"/>
      <c r="AG13" s="392"/>
      <c r="AH13" s="386"/>
      <c r="AI13" s="204"/>
      <c r="AJ13" s="204" t="s">
        <v>601</v>
      </c>
      <c r="AK13" s="204"/>
      <c r="AL13" s="204"/>
      <c r="AM13" s="394"/>
    </row>
    <row r="14" spans="1:39" s="66" customFormat="1" ht="15" customHeight="1" x14ac:dyDescent="0.2">
      <c r="A14" s="204" t="s">
        <v>776</v>
      </c>
      <c r="B14" s="263" t="s">
        <v>127</v>
      </c>
      <c r="C14" s="156" t="s">
        <v>129</v>
      </c>
      <c r="D14" s="153">
        <v>3</v>
      </c>
      <c r="E14" s="153">
        <v>4</v>
      </c>
      <c r="F14" s="153">
        <v>1</v>
      </c>
      <c r="G14" s="152">
        <v>12</v>
      </c>
      <c r="H14" s="153">
        <v>1</v>
      </c>
      <c r="I14" s="153">
        <v>10</v>
      </c>
      <c r="J14" s="153">
        <v>1</v>
      </c>
      <c r="K14" s="157">
        <f>SUM(E14,G14,I14)</f>
        <v>26</v>
      </c>
      <c r="L14" s="157">
        <f>((E14*1.5)*F14)+(G14*H14)+(I14*J14)</f>
        <v>28</v>
      </c>
      <c r="M14" s="154"/>
      <c r="O14" s="386" t="s">
        <v>597</v>
      </c>
      <c r="P14" s="204"/>
      <c r="Q14" s="204"/>
      <c r="R14" s="393"/>
      <c r="S14" s="386"/>
      <c r="T14" s="204"/>
      <c r="U14" s="204">
        <v>1</v>
      </c>
      <c r="V14" s="204"/>
      <c r="W14" s="204"/>
      <c r="X14" s="204"/>
      <c r="Y14" s="390" t="s">
        <v>597</v>
      </c>
      <c r="Z14" s="391"/>
      <c r="AA14" s="392"/>
      <c r="AB14" s="390"/>
      <c r="AC14" s="391"/>
      <c r="AD14" s="391">
        <v>1</v>
      </c>
      <c r="AE14" s="391"/>
      <c r="AF14" s="391"/>
      <c r="AG14" s="392"/>
      <c r="AH14" s="386"/>
      <c r="AI14" s="204"/>
      <c r="AJ14" s="204" t="s">
        <v>601</v>
      </c>
      <c r="AK14" s="204"/>
      <c r="AL14" s="204"/>
      <c r="AM14" s="394"/>
    </row>
    <row r="15" spans="1:39" ht="26.25" customHeight="1" x14ac:dyDescent="0.2">
      <c r="A15" s="136"/>
      <c r="B15" s="267" t="s">
        <v>373</v>
      </c>
      <c r="C15" s="21" t="s">
        <v>136</v>
      </c>
      <c r="D15" s="22"/>
      <c r="E15" s="23"/>
      <c r="F15" s="23"/>
      <c r="G15" s="23"/>
      <c r="H15" s="23"/>
      <c r="I15" s="23"/>
      <c r="J15" s="23"/>
      <c r="K15" s="23"/>
      <c r="L15" s="23"/>
      <c r="M15" s="25"/>
      <c r="O15" s="54"/>
      <c r="P15" s="55"/>
      <c r="Q15" s="55"/>
      <c r="R15" s="358"/>
      <c r="S15" s="54"/>
      <c r="T15" s="55"/>
      <c r="U15" s="55"/>
      <c r="V15" s="55"/>
      <c r="W15" s="55"/>
      <c r="X15" s="55"/>
      <c r="Y15" s="54"/>
      <c r="Z15" s="55"/>
      <c r="AA15" s="56"/>
      <c r="AB15" s="54"/>
      <c r="AC15" s="55"/>
      <c r="AD15" s="55"/>
      <c r="AE15" s="55"/>
      <c r="AF15" s="55"/>
      <c r="AG15" s="56"/>
      <c r="AH15" s="57"/>
      <c r="AI15" s="58"/>
      <c r="AJ15" s="58"/>
      <c r="AK15" s="58"/>
      <c r="AL15" s="58"/>
      <c r="AM15" s="59"/>
    </row>
    <row r="16" spans="1:39" s="66" customFormat="1" ht="15.75" customHeight="1" x14ac:dyDescent="0.2">
      <c r="A16" s="204"/>
      <c r="B16" s="268" t="s">
        <v>374</v>
      </c>
      <c r="C16" s="151" t="s">
        <v>130</v>
      </c>
      <c r="D16" s="152"/>
      <c r="E16" s="153"/>
      <c r="F16" s="153"/>
      <c r="G16" s="153"/>
      <c r="H16" s="153"/>
      <c r="I16" s="153"/>
      <c r="J16" s="153"/>
      <c r="K16" s="153"/>
      <c r="L16" s="153"/>
      <c r="M16" s="154"/>
      <c r="O16" s="337"/>
      <c r="P16" s="136"/>
      <c r="Q16" s="136"/>
      <c r="R16" s="389"/>
      <c r="S16" s="337"/>
      <c r="T16" s="136"/>
      <c r="U16" s="136"/>
      <c r="V16" s="136"/>
      <c r="W16" s="136"/>
      <c r="X16" s="136"/>
      <c r="Y16" s="390"/>
      <c r="Z16" s="391"/>
      <c r="AA16" s="392"/>
      <c r="AB16" s="390"/>
      <c r="AC16" s="391"/>
      <c r="AD16" s="391"/>
      <c r="AE16" s="391"/>
      <c r="AF16" s="391"/>
      <c r="AG16" s="392"/>
      <c r="AH16" s="337"/>
      <c r="AI16" s="136"/>
      <c r="AJ16" s="136"/>
      <c r="AK16" s="136"/>
      <c r="AL16" s="136"/>
      <c r="AM16" s="338"/>
    </row>
    <row r="17" spans="1:39" s="66" customFormat="1" ht="15.75" customHeight="1" x14ac:dyDescent="0.2">
      <c r="A17" s="204" t="s">
        <v>777</v>
      </c>
      <c r="B17" s="268" t="s">
        <v>375</v>
      </c>
      <c r="C17" s="156" t="s">
        <v>131</v>
      </c>
      <c r="D17" s="153">
        <v>4</v>
      </c>
      <c r="E17" s="153">
        <v>0</v>
      </c>
      <c r="F17" s="153">
        <v>1</v>
      </c>
      <c r="G17" s="152">
        <v>20</v>
      </c>
      <c r="H17" s="153">
        <v>1</v>
      </c>
      <c r="I17" s="153">
        <v>16</v>
      </c>
      <c r="J17" s="153">
        <v>1</v>
      </c>
      <c r="K17" s="157">
        <f>SUM(E17,G17,I17)</f>
        <v>36</v>
      </c>
      <c r="L17" s="157">
        <f>((E17*1.5)*F17)+(G17*H17)+(I17*J17)</f>
        <v>36</v>
      </c>
      <c r="M17" s="154"/>
      <c r="O17" s="386" t="s">
        <v>597</v>
      </c>
      <c r="P17" s="204"/>
      <c r="Q17" s="204"/>
      <c r="R17" s="393"/>
      <c r="S17" s="386"/>
      <c r="T17" s="204"/>
      <c r="U17" s="204">
        <v>1</v>
      </c>
      <c r="V17" s="204"/>
      <c r="W17" s="204"/>
      <c r="X17" s="204"/>
      <c r="Y17" s="390" t="s">
        <v>597</v>
      </c>
      <c r="Z17" s="391"/>
      <c r="AA17" s="392"/>
      <c r="AB17" s="390"/>
      <c r="AC17" s="391"/>
      <c r="AD17" s="391">
        <v>1</v>
      </c>
      <c r="AE17" s="391"/>
      <c r="AF17" s="391"/>
      <c r="AG17" s="392"/>
      <c r="AH17" s="386"/>
      <c r="AI17" s="204"/>
      <c r="AJ17" s="204" t="s">
        <v>601</v>
      </c>
      <c r="AK17" s="204"/>
      <c r="AL17" s="204"/>
      <c r="AM17" s="394"/>
    </row>
    <row r="18" spans="1:39" s="66" customFormat="1" ht="15.75" customHeight="1" x14ac:dyDescent="0.2">
      <c r="A18" s="204" t="s">
        <v>778</v>
      </c>
      <c r="B18" s="268" t="s">
        <v>376</v>
      </c>
      <c r="C18" s="156" t="s">
        <v>132</v>
      </c>
      <c r="D18" s="153">
        <v>3</v>
      </c>
      <c r="E18" s="153">
        <v>4</v>
      </c>
      <c r="F18" s="153">
        <v>1</v>
      </c>
      <c r="G18" s="152">
        <v>6</v>
      </c>
      <c r="H18" s="153">
        <v>1</v>
      </c>
      <c r="I18" s="153">
        <v>8</v>
      </c>
      <c r="J18" s="153">
        <v>1</v>
      </c>
      <c r="K18" s="157">
        <f>SUM(E18,G18,I18)</f>
        <v>18</v>
      </c>
      <c r="L18" s="157">
        <f>((E18*1.5)*F18)+(G18*H18)+(I18*J18)</f>
        <v>20</v>
      </c>
      <c r="M18" s="154"/>
      <c r="O18" s="386" t="s">
        <v>597</v>
      </c>
      <c r="P18" s="204"/>
      <c r="Q18" s="204"/>
      <c r="R18" s="393"/>
      <c r="S18" s="386"/>
      <c r="T18" s="204"/>
      <c r="U18" s="204">
        <v>1</v>
      </c>
      <c r="V18" s="204"/>
      <c r="W18" s="204"/>
      <c r="X18" s="204"/>
      <c r="Y18" s="390" t="s">
        <v>597</v>
      </c>
      <c r="Z18" s="391"/>
      <c r="AA18" s="392"/>
      <c r="AB18" s="390"/>
      <c r="AC18" s="391"/>
      <c r="AD18" s="391">
        <v>1</v>
      </c>
      <c r="AE18" s="391"/>
      <c r="AF18" s="391"/>
      <c r="AG18" s="392"/>
      <c r="AH18" s="386"/>
      <c r="AI18" s="204"/>
      <c r="AJ18" s="204" t="s">
        <v>601</v>
      </c>
      <c r="AK18" s="204"/>
      <c r="AL18" s="204"/>
      <c r="AM18" s="394"/>
    </row>
    <row r="19" spans="1:39" s="66" customFormat="1" ht="15.75" customHeight="1" x14ac:dyDescent="0.2">
      <c r="A19" s="204"/>
      <c r="B19" s="268" t="s">
        <v>377</v>
      </c>
      <c r="C19" s="151" t="s">
        <v>133</v>
      </c>
      <c r="D19" s="152"/>
      <c r="E19" s="153"/>
      <c r="F19" s="153"/>
      <c r="G19" s="153"/>
      <c r="H19" s="153"/>
      <c r="I19" s="153"/>
      <c r="J19" s="153"/>
      <c r="K19" s="153"/>
      <c r="L19" s="153"/>
      <c r="M19" s="154"/>
      <c r="O19" s="386"/>
      <c r="P19" s="204"/>
      <c r="Q19" s="204"/>
      <c r="R19" s="393"/>
      <c r="S19" s="386"/>
      <c r="T19" s="204"/>
      <c r="U19" s="204"/>
      <c r="V19" s="204"/>
      <c r="W19" s="204"/>
      <c r="X19" s="204"/>
      <c r="Y19" s="390"/>
      <c r="Z19" s="391"/>
      <c r="AA19" s="392"/>
      <c r="AB19" s="390"/>
      <c r="AC19" s="391"/>
      <c r="AD19" s="391"/>
      <c r="AE19" s="391"/>
      <c r="AF19" s="391"/>
      <c r="AG19" s="392"/>
      <c r="AH19" s="386"/>
      <c r="AI19" s="204"/>
      <c r="AJ19" s="204"/>
      <c r="AK19" s="204"/>
      <c r="AL19" s="204"/>
      <c r="AM19" s="394"/>
    </row>
    <row r="20" spans="1:39" s="66" customFormat="1" ht="15.75" customHeight="1" x14ac:dyDescent="0.2">
      <c r="A20" s="204" t="s">
        <v>779</v>
      </c>
      <c r="B20" s="268" t="s">
        <v>378</v>
      </c>
      <c r="C20" s="156" t="s">
        <v>134</v>
      </c>
      <c r="D20" s="153">
        <v>4</v>
      </c>
      <c r="E20" s="153">
        <v>4</v>
      </c>
      <c r="F20" s="153">
        <v>1</v>
      </c>
      <c r="G20" s="152">
        <v>16</v>
      </c>
      <c r="H20" s="153">
        <v>1</v>
      </c>
      <c r="I20" s="153">
        <v>13</v>
      </c>
      <c r="J20" s="153">
        <v>1</v>
      </c>
      <c r="K20" s="157">
        <f>SUM(E20,G20,I20)</f>
        <v>33</v>
      </c>
      <c r="L20" s="157">
        <f>((E20*1.5)*F20)+(G20*H20)+(I20*J20)</f>
        <v>35</v>
      </c>
      <c r="M20" s="154"/>
      <c r="O20" s="386" t="s">
        <v>597</v>
      </c>
      <c r="P20" s="204"/>
      <c r="Q20" s="204"/>
      <c r="R20" s="393"/>
      <c r="S20" s="386"/>
      <c r="T20" s="204"/>
      <c r="U20" s="204">
        <v>1</v>
      </c>
      <c r="V20" s="204"/>
      <c r="W20" s="204"/>
      <c r="X20" s="204"/>
      <c r="Y20" s="390" t="s">
        <v>597</v>
      </c>
      <c r="Z20" s="391"/>
      <c r="AA20" s="392"/>
      <c r="AB20" s="390"/>
      <c r="AC20" s="391"/>
      <c r="AD20" s="391">
        <v>1</v>
      </c>
      <c r="AE20" s="391"/>
      <c r="AF20" s="391"/>
      <c r="AG20" s="392"/>
      <c r="AH20" s="386"/>
      <c r="AI20" s="204"/>
      <c r="AJ20" s="204" t="s">
        <v>601</v>
      </c>
      <c r="AK20" s="204"/>
      <c r="AL20" s="204"/>
      <c r="AM20" s="394"/>
    </row>
    <row r="21" spans="1:39" s="66" customFormat="1" ht="15.75" customHeight="1" x14ac:dyDescent="0.2">
      <c r="A21" s="204"/>
      <c r="B21" s="268" t="s">
        <v>379</v>
      </c>
      <c r="C21" s="156" t="s">
        <v>135</v>
      </c>
      <c r="D21" s="153">
        <v>3</v>
      </c>
      <c r="E21" s="153">
        <v>2</v>
      </c>
      <c r="F21" s="153">
        <v>1</v>
      </c>
      <c r="G21" s="152">
        <v>10</v>
      </c>
      <c r="H21" s="153">
        <v>1</v>
      </c>
      <c r="I21" s="153">
        <v>8</v>
      </c>
      <c r="J21" s="153">
        <v>1</v>
      </c>
      <c r="K21" s="157">
        <f>SUM(E21,G21,I21)</f>
        <v>20</v>
      </c>
      <c r="L21" s="157">
        <f>((E21*1.5)*F21)+(G21*H21)+(I21*J21)</f>
        <v>21</v>
      </c>
      <c r="M21" s="154"/>
      <c r="O21" s="386" t="s">
        <v>597</v>
      </c>
      <c r="P21" s="204"/>
      <c r="Q21" s="204"/>
      <c r="R21" s="393"/>
      <c r="S21" s="386"/>
      <c r="T21" s="204"/>
      <c r="U21" s="204">
        <v>1</v>
      </c>
      <c r="V21" s="204"/>
      <c r="W21" s="204"/>
      <c r="X21" s="204"/>
      <c r="Y21" s="390" t="s">
        <v>597</v>
      </c>
      <c r="Z21" s="391"/>
      <c r="AA21" s="392"/>
      <c r="AB21" s="390"/>
      <c r="AC21" s="391"/>
      <c r="AD21" s="391">
        <v>1</v>
      </c>
      <c r="AE21" s="391"/>
      <c r="AF21" s="391"/>
      <c r="AG21" s="392"/>
      <c r="AH21" s="386"/>
      <c r="AI21" s="204"/>
      <c r="AJ21" s="204" t="s">
        <v>601</v>
      </c>
      <c r="AK21" s="204"/>
      <c r="AL21" s="204"/>
      <c r="AM21" s="394"/>
    </row>
    <row r="22" spans="1:39" ht="26.25" customHeight="1" x14ac:dyDescent="0.2">
      <c r="A22" s="136"/>
      <c r="B22" s="267" t="s">
        <v>380</v>
      </c>
      <c r="C22" s="21" t="s">
        <v>137</v>
      </c>
      <c r="D22" s="22"/>
      <c r="E22" s="23"/>
      <c r="F22" s="23"/>
      <c r="G22" s="23"/>
      <c r="H22" s="23"/>
      <c r="I22" s="23"/>
      <c r="J22" s="23"/>
      <c r="K22" s="23"/>
      <c r="L22" s="23"/>
      <c r="M22" s="25"/>
      <c r="O22" s="54"/>
      <c r="P22" s="55"/>
      <c r="Q22" s="55"/>
      <c r="R22" s="358"/>
      <c r="S22" s="54"/>
      <c r="T22" s="55"/>
      <c r="U22" s="55"/>
      <c r="V22" s="55"/>
      <c r="W22" s="55"/>
      <c r="X22" s="55"/>
      <c r="Y22" s="54"/>
      <c r="Z22" s="55"/>
      <c r="AA22" s="56"/>
      <c r="AB22" s="54"/>
      <c r="AC22" s="55"/>
      <c r="AD22" s="55"/>
      <c r="AE22" s="55"/>
      <c r="AF22" s="55"/>
      <c r="AG22" s="56"/>
      <c r="AH22" s="57"/>
      <c r="AI22" s="58"/>
      <c r="AJ22" s="58"/>
      <c r="AK22" s="58"/>
      <c r="AL22" s="58"/>
      <c r="AM22" s="59"/>
    </row>
    <row r="23" spans="1:39" s="148" customFormat="1" ht="15" customHeight="1" x14ac:dyDescent="0.2">
      <c r="A23" s="204" t="s">
        <v>780</v>
      </c>
      <c r="B23" s="268" t="s">
        <v>339</v>
      </c>
      <c r="C23" s="158" t="s">
        <v>798</v>
      </c>
      <c r="D23" s="159">
        <v>2</v>
      </c>
      <c r="E23" s="160">
        <v>0</v>
      </c>
      <c r="F23" s="160">
        <v>1</v>
      </c>
      <c r="G23" s="161">
        <v>20</v>
      </c>
      <c r="H23" s="161">
        <v>1</v>
      </c>
      <c r="I23" s="161">
        <v>0</v>
      </c>
      <c r="J23" s="160">
        <v>1</v>
      </c>
      <c r="K23" s="162">
        <f>SUM(E23,G23,I23)</f>
        <v>20</v>
      </c>
      <c r="L23" s="162">
        <f>((E23*F23)*1.5)+(G23*H23)+(I23*J23)</f>
        <v>20</v>
      </c>
      <c r="M23" s="163" t="s">
        <v>138</v>
      </c>
      <c r="O23" s="337" t="s">
        <v>597</v>
      </c>
      <c r="P23" s="136"/>
      <c r="Q23" s="136" t="s">
        <v>597</v>
      </c>
      <c r="R23" s="389"/>
      <c r="S23" s="337"/>
      <c r="T23" s="136"/>
      <c r="U23" s="136"/>
      <c r="V23" s="136"/>
      <c r="W23" s="136"/>
      <c r="X23" s="136"/>
      <c r="Y23" s="390" t="s">
        <v>597</v>
      </c>
      <c r="Z23" s="391" t="s">
        <v>597</v>
      </c>
      <c r="AA23" s="392"/>
      <c r="AB23" s="390"/>
      <c r="AC23" s="391"/>
      <c r="AD23" s="391"/>
      <c r="AE23" s="391"/>
      <c r="AF23" s="391"/>
      <c r="AG23" s="392"/>
      <c r="AH23" s="337"/>
      <c r="AI23" s="136"/>
      <c r="AJ23" s="136"/>
      <c r="AK23" s="136"/>
      <c r="AL23" s="136"/>
      <c r="AM23" s="338"/>
    </row>
    <row r="24" spans="1:39" s="138" customFormat="1" ht="15" customHeight="1" thickBot="1" x14ac:dyDescent="0.25">
      <c r="B24" s="264"/>
      <c r="C24" s="74" t="s">
        <v>64</v>
      </c>
      <c r="D24" s="117">
        <f xml:space="preserve"> SUM(D10:D11,D13:D14,D17:D18,D20:D21,D23)</f>
        <v>30</v>
      </c>
      <c r="E24" s="117">
        <f xml:space="preserve"> SUM(E10:E11,E13:E14,E17:E18,E20:E21,E23)</f>
        <v>28</v>
      </c>
      <c r="F24" s="118">
        <v>1</v>
      </c>
      <c r="G24" s="117">
        <f xml:space="preserve"> SUM(G10:G11,G13:G14,G17:G18,G20:G21,G23)</f>
        <v>124</v>
      </c>
      <c r="H24" s="118">
        <v>1</v>
      </c>
      <c r="I24" s="117">
        <f xml:space="preserve"> SUM(I10:I11,I13:I14,I17:I18,I20:I21,I23)</f>
        <v>79</v>
      </c>
      <c r="J24" s="118">
        <v>1</v>
      </c>
      <c r="K24" s="119">
        <f>SUM(E24,G24,I24)</f>
        <v>231</v>
      </c>
      <c r="L24" s="119">
        <f>((E24*1.5)*F24)+(G24*H24)+(I24*J24)</f>
        <v>245</v>
      </c>
      <c r="M24" s="126"/>
      <c r="O24" s="385"/>
      <c r="P24" s="395"/>
      <c r="Q24" s="395"/>
      <c r="R24" s="396"/>
      <c r="S24" s="385"/>
      <c r="T24" s="395"/>
      <c r="U24" s="395"/>
      <c r="V24" s="395"/>
      <c r="W24" s="395"/>
      <c r="X24" s="395"/>
      <c r="Y24" s="397"/>
      <c r="Z24" s="398"/>
      <c r="AA24" s="399"/>
      <c r="AB24" s="397"/>
      <c r="AC24" s="398"/>
      <c r="AD24" s="398"/>
      <c r="AE24" s="398"/>
      <c r="AF24" s="398"/>
      <c r="AG24" s="399"/>
      <c r="AH24" s="385"/>
      <c r="AI24" s="395"/>
      <c r="AJ24" s="395"/>
      <c r="AK24" s="395"/>
      <c r="AL24" s="395"/>
      <c r="AM24" s="400"/>
    </row>
    <row r="25" spans="1:39" s="61" customFormat="1" ht="15" customHeight="1" thickBot="1" x14ac:dyDescent="0.25">
      <c r="B25" s="265"/>
      <c r="C25" s="62"/>
      <c r="D25" s="63"/>
      <c r="E25" s="64"/>
      <c r="F25" s="64"/>
      <c r="G25" s="64"/>
      <c r="H25" s="64"/>
      <c r="I25" s="64"/>
      <c r="J25" s="64"/>
      <c r="K25" s="70"/>
      <c r="L25" s="70"/>
      <c r="M25" s="65"/>
      <c r="O25" s="198" t="s">
        <v>730</v>
      </c>
      <c r="P25" s="388"/>
      <c r="Q25" s="388"/>
      <c r="R25" s="388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</row>
    <row r="26" spans="1:39" s="61" customFormat="1" ht="24" customHeight="1" thickBot="1" x14ac:dyDescent="0.25">
      <c r="B26" s="265"/>
      <c r="C26" s="62"/>
      <c r="D26" s="63"/>
      <c r="E26" s="64"/>
      <c r="F26" s="64"/>
      <c r="G26" s="64"/>
      <c r="H26" s="64"/>
      <c r="I26" s="64"/>
      <c r="J26" s="64"/>
      <c r="K26" s="70"/>
      <c r="L26" s="70"/>
      <c r="M26" s="65"/>
      <c r="O26" s="491" t="s">
        <v>50</v>
      </c>
      <c r="P26" s="492"/>
      <c r="Q26" s="492"/>
      <c r="R26" s="492"/>
      <c r="S26" s="546" t="s">
        <v>51</v>
      </c>
      <c r="T26" s="547"/>
      <c r="U26" s="547"/>
      <c r="V26" s="547"/>
      <c r="W26" s="547"/>
      <c r="X26" s="547"/>
      <c r="Y26" s="548" t="s">
        <v>52</v>
      </c>
      <c r="Z26" s="549"/>
      <c r="AA26" s="550"/>
      <c r="AB26" s="551" t="s">
        <v>53</v>
      </c>
      <c r="AC26" s="552"/>
      <c r="AD26" s="552"/>
      <c r="AE26" s="552"/>
      <c r="AF26" s="552"/>
      <c r="AG26" s="553"/>
      <c r="AH26" s="554" t="s">
        <v>54</v>
      </c>
      <c r="AI26" s="555"/>
      <c r="AJ26" s="555"/>
      <c r="AK26" s="555"/>
      <c r="AL26" s="555"/>
      <c r="AM26" s="556"/>
    </row>
    <row r="27" spans="1:39" ht="15" customHeight="1" x14ac:dyDescent="0.2">
      <c r="A27" s="61"/>
      <c r="B27" s="265"/>
      <c r="C27" s="62"/>
      <c r="D27" s="63"/>
      <c r="E27" s="64"/>
      <c r="F27" s="64"/>
      <c r="G27" s="64"/>
      <c r="H27" s="64"/>
      <c r="I27" s="64"/>
      <c r="J27" s="64"/>
      <c r="K27" s="70"/>
      <c r="L27" s="70"/>
      <c r="M27" s="65"/>
      <c r="N27" s="61"/>
      <c r="O27" s="326" t="s">
        <v>55</v>
      </c>
      <c r="P27" s="327" t="s">
        <v>56</v>
      </c>
      <c r="Q27" s="327" t="s">
        <v>57</v>
      </c>
      <c r="R27" s="327" t="s">
        <v>59</v>
      </c>
      <c r="S27" s="507" t="s">
        <v>55</v>
      </c>
      <c r="T27" s="508"/>
      <c r="U27" s="508" t="s">
        <v>61</v>
      </c>
      <c r="V27" s="508"/>
      <c r="W27" s="508" t="s">
        <v>59</v>
      </c>
      <c r="X27" s="508"/>
      <c r="Y27" s="43" t="s">
        <v>55</v>
      </c>
      <c r="Z27" s="44" t="s">
        <v>57</v>
      </c>
      <c r="AA27" s="328" t="s">
        <v>59</v>
      </c>
      <c r="AB27" s="557" t="s">
        <v>55</v>
      </c>
      <c r="AC27" s="503"/>
      <c r="AD27" s="504" t="s">
        <v>61</v>
      </c>
      <c r="AE27" s="503"/>
      <c r="AF27" s="504" t="s">
        <v>59</v>
      </c>
      <c r="AG27" s="505"/>
      <c r="AH27" s="506" t="s">
        <v>55</v>
      </c>
      <c r="AI27" s="500"/>
      <c r="AJ27" s="499" t="s">
        <v>61</v>
      </c>
      <c r="AK27" s="500"/>
      <c r="AL27" s="499" t="s">
        <v>59</v>
      </c>
      <c r="AM27" s="501"/>
    </row>
    <row r="28" spans="1:39" ht="30" customHeight="1" x14ac:dyDescent="0.2">
      <c r="A28" s="231" t="s">
        <v>337</v>
      </c>
      <c r="C28" s="71" t="s">
        <v>17</v>
      </c>
      <c r="D28" s="91" t="s">
        <v>5</v>
      </c>
      <c r="E28" s="11" t="s">
        <v>8</v>
      </c>
      <c r="F28" s="11" t="s">
        <v>9</v>
      </c>
      <c r="G28" s="12" t="s">
        <v>10</v>
      </c>
      <c r="H28" s="13" t="s">
        <v>9</v>
      </c>
      <c r="I28" s="12" t="s">
        <v>11</v>
      </c>
      <c r="J28" s="13" t="s">
        <v>12</v>
      </c>
      <c r="K28" s="14" t="s">
        <v>13</v>
      </c>
      <c r="L28" s="13" t="s">
        <v>14</v>
      </c>
      <c r="M28" s="34" t="s">
        <v>15</v>
      </c>
      <c r="O28" s="45" t="s">
        <v>62</v>
      </c>
      <c r="P28" s="46" t="s">
        <v>62</v>
      </c>
      <c r="Q28" s="46" t="s">
        <v>62</v>
      </c>
      <c r="R28" s="46" t="s">
        <v>62</v>
      </c>
      <c r="S28" s="45" t="s">
        <v>62</v>
      </c>
      <c r="T28" s="46" t="s">
        <v>63</v>
      </c>
      <c r="U28" s="46" t="s">
        <v>62</v>
      </c>
      <c r="V28" s="46" t="s">
        <v>63</v>
      </c>
      <c r="W28" s="46" t="s">
        <v>62</v>
      </c>
      <c r="X28" s="46" t="s">
        <v>63</v>
      </c>
      <c r="Y28" s="48" t="s">
        <v>62</v>
      </c>
      <c r="Z28" s="49" t="s">
        <v>62</v>
      </c>
      <c r="AA28" s="50" t="s">
        <v>62</v>
      </c>
      <c r="AB28" s="322" t="s">
        <v>62</v>
      </c>
      <c r="AC28" s="49" t="s">
        <v>63</v>
      </c>
      <c r="AD28" s="49" t="s">
        <v>62</v>
      </c>
      <c r="AE28" s="49" t="s">
        <v>63</v>
      </c>
      <c r="AF28" s="49" t="s">
        <v>62</v>
      </c>
      <c r="AG28" s="50" t="s">
        <v>63</v>
      </c>
      <c r="AH28" s="51" t="s">
        <v>62</v>
      </c>
      <c r="AI28" s="52" t="s">
        <v>63</v>
      </c>
      <c r="AJ28" s="52" t="s">
        <v>62</v>
      </c>
      <c r="AK28" s="52" t="s">
        <v>63</v>
      </c>
      <c r="AL28" s="52" t="s">
        <v>62</v>
      </c>
      <c r="AM28" s="53" t="s">
        <v>63</v>
      </c>
    </row>
    <row r="29" spans="1:39" ht="15" customHeight="1" x14ac:dyDescent="0.2">
      <c r="A29" s="136"/>
      <c r="B29" s="267" t="s">
        <v>381</v>
      </c>
      <c r="C29" s="21" t="s">
        <v>139</v>
      </c>
      <c r="D29" s="22"/>
      <c r="E29" s="23"/>
      <c r="F29" s="23"/>
      <c r="G29" s="23"/>
      <c r="H29" s="23"/>
      <c r="I29" s="23"/>
      <c r="J29" s="23"/>
      <c r="K29" s="23"/>
      <c r="L29" s="23"/>
      <c r="M29" s="25"/>
      <c r="O29" s="54"/>
      <c r="P29" s="55"/>
      <c r="Q29" s="55"/>
      <c r="R29" s="55"/>
      <c r="S29" s="54"/>
      <c r="T29" s="55"/>
      <c r="U29" s="55"/>
      <c r="V29" s="55"/>
      <c r="W29" s="55"/>
      <c r="X29" s="55"/>
      <c r="Y29" s="54"/>
      <c r="Z29" s="55"/>
      <c r="AA29" s="56"/>
      <c r="AB29" s="314"/>
      <c r="AC29" s="55"/>
      <c r="AD29" s="55"/>
      <c r="AE29" s="55"/>
      <c r="AF29" s="55"/>
      <c r="AG29" s="56"/>
      <c r="AH29" s="57"/>
      <c r="AI29" s="58"/>
      <c r="AJ29" s="58"/>
      <c r="AK29" s="58"/>
      <c r="AL29" s="58"/>
      <c r="AM29" s="59"/>
    </row>
    <row r="30" spans="1:39" s="66" customFormat="1" ht="15.75" customHeight="1" x14ac:dyDescent="0.2">
      <c r="A30" s="136"/>
      <c r="B30" s="268" t="s">
        <v>382</v>
      </c>
      <c r="C30" s="151" t="s">
        <v>140</v>
      </c>
      <c r="D30" s="152"/>
      <c r="E30" s="153"/>
      <c r="F30" s="153"/>
      <c r="G30" s="153"/>
      <c r="H30" s="153"/>
      <c r="I30" s="153"/>
      <c r="J30" s="153"/>
      <c r="K30" s="153"/>
      <c r="L30" s="153"/>
      <c r="M30" s="154"/>
      <c r="O30" s="337"/>
      <c r="P30" s="136"/>
      <c r="Q30" s="136"/>
      <c r="R30" s="136"/>
      <c r="S30" s="337"/>
      <c r="T30" s="136"/>
      <c r="U30" s="136"/>
      <c r="V30" s="136"/>
      <c r="W30" s="136"/>
      <c r="X30" s="136"/>
      <c r="Y30" s="390"/>
      <c r="Z30" s="391"/>
      <c r="AA30" s="392"/>
      <c r="AB30" s="401"/>
      <c r="AC30" s="391"/>
      <c r="AD30" s="391"/>
      <c r="AE30" s="391"/>
      <c r="AF30" s="391"/>
      <c r="AG30" s="392"/>
      <c r="AH30" s="337"/>
      <c r="AI30" s="136"/>
      <c r="AJ30" s="136"/>
      <c r="AK30" s="136"/>
      <c r="AL30" s="136"/>
      <c r="AM30" s="338"/>
    </row>
    <row r="31" spans="1:39" s="66" customFormat="1" ht="15.75" customHeight="1" x14ac:dyDescent="0.2">
      <c r="A31" s="136" t="s">
        <v>781</v>
      </c>
      <c r="B31" s="268" t="s">
        <v>383</v>
      </c>
      <c r="C31" s="156" t="s">
        <v>141</v>
      </c>
      <c r="D31" s="153">
        <v>4</v>
      </c>
      <c r="E31" s="153">
        <v>4</v>
      </c>
      <c r="F31" s="153">
        <v>1</v>
      </c>
      <c r="G31" s="152">
        <v>12</v>
      </c>
      <c r="H31" s="153">
        <v>1</v>
      </c>
      <c r="I31" s="153">
        <v>11</v>
      </c>
      <c r="J31" s="153">
        <v>1</v>
      </c>
      <c r="K31" s="157">
        <f>SUM(E31,G31,I31)</f>
        <v>27</v>
      </c>
      <c r="L31" s="157">
        <f>((E31*1.5)*F31)+(G31*H31)+(I31*J31)</f>
        <v>29</v>
      </c>
      <c r="M31" s="154"/>
      <c r="O31" s="386" t="s">
        <v>597</v>
      </c>
      <c r="P31" s="204"/>
      <c r="Q31" s="204"/>
      <c r="R31" s="204"/>
      <c r="S31" s="386"/>
      <c r="T31" s="204"/>
      <c r="U31" s="204">
        <v>1</v>
      </c>
      <c r="V31" s="204"/>
      <c r="W31" s="204"/>
      <c r="X31" s="204"/>
      <c r="Y31" s="390" t="s">
        <v>597</v>
      </c>
      <c r="Z31" s="391"/>
      <c r="AA31" s="392"/>
      <c r="AB31" s="401"/>
      <c r="AC31" s="391"/>
      <c r="AD31" s="391">
        <v>1</v>
      </c>
      <c r="AE31" s="391"/>
      <c r="AF31" s="391"/>
      <c r="AG31" s="392"/>
      <c r="AH31" s="386"/>
      <c r="AI31" s="204"/>
      <c r="AJ31" s="204" t="s">
        <v>601</v>
      </c>
      <c r="AK31" s="204"/>
      <c r="AL31" s="204"/>
      <c r="AM31" s="394"/>
    </row>
    <row r="32" spans="1:39" s="66" customFormat="1" ht="15.75" customHeight="1" x14ac:dyDescent="0.2">
      <c r="A32" s="136" t="s">
        <v>782</v>
      </c>
      <c r="B32" s="268" t="s">
        <v>384</v>
      </c>
      <c r="C32" s="156" t="s">
        <v>142</v>
      </c>
      <c r="D32" s="153">
        <v>4</v>
      </c>
      <c r="E32" s="153">
        <v>4</v>
      </c>
      <c r="F32" s="153">
        <v>1</v>
      </c>
      <c r="G32" s="152">
        <v>12</v>
      </c>
      <c r="H32" s="153">
        <v>1</v>
      </c>
      <c r="I32" s="153">
        <v>11</v>
      </c>
      <c r="J32" s="153">
        <v>1</v>
      </c>
      <c r="K32" s="157">
        <f>SUM(E32,G32,I32)</f>
        <v>27</v>
      </c>
      <c r="L32" s="157">
        <f>((E32*1.5)*F32)+(G32*H32)+(I32*J32)</f>
        <v>29</v>
      </c>
      <c r="M32" s="154"/>
      <c r="O32" s="386" t="s">
        <v>597</v>
      </c>
      <c r="P32" s="204"/>
      <c r="Q32" s="204"/>
      <c r="R32" s="204"/>
      <c r="S32" s="386"/>
      <c r="T32" s="204"/>
      <c r="U32" s="204">
        <v>1</v>
      </c>
      <c r="V32" s="204"/>
      <c r="W32" s="204"/>
      <c r="X32" s="204"/>
      <c r="Y32" s="390" t="s">
        <v>597</v>
      </c>
      <c r="Z32" s="391"/>
      <c r="AA32" s="392"/>
      <c r="AB32" s="401"/>
      <c r="AC32" s="391"/>
      <c r="AD32" s="391">
        <v>1</v>
      </c>
      <c r="AE32" s="391"/>
      <c r="AF32" s="391"/>
      <c r="AG32" s="392"/>
      <c r="AH32" s="386"/>
      <c r="AI32" s="204"/>
      <c r="AJ32" s="204" t="s">
        <v>601</v>
      </c>
      <c r="AK32" s="204"/>
      <c r="AL32" s="204"/>
      <c r="AM32" s="394"/>
    </row>
    <row r="33" spans="1:39" s="66" customFormat="1" ht="15.75" customHeight="1" x14ac:dyDescent="0.2">
      <c r="A33" s="136"/>
      <c r="B33" s="268" t="s">
        <v>385</v>
      </c>
      <c r="C33" s="151" t="s">
        <v>143</v>
      </c>
      <c r="D33" s="152"/>
      <c r="E33" s="153"/>
      <c r="F33" s="153"/>
      <c r="G33" s="153"/>
      <c r="H33" s="153"/>
      <c r="I33" s="153"/>
      <c r="J33" s="153"/>
      <c r="K33" s="153"/>
      <c r="L33" s="153"/>
      <c r="M33" s="154"/>
      <c r="O33" s="337"/>
      <c r="P33" s="136"/>
      <c r="Q33" s="136"/>
      <c r="R33" s="136"/>
      <c r="S33" s="337"/>
      <c r="T33" s="136"/>
      <c r="U33" s="136"/>
      <c r="V33" s="136"/>
      <c r="W33" s="136"/>
      <c r="X33" s="136"/>
      <c r="Y33" s="390"/>
      <c r="Z33" s="391"/>
      <c r="AA33" s="392"/>
      <c r="AB33" s="401"/>
      <c r="AC33" s="391"/>
      <c r="AD33" s="391"/>
      <c r="AE33" s="391"/>
      <c r="AF33" s="391"/>
      <c r="AG33" s="392"/>
      <c r="AH33" s="337"/>
      <c r="AI33" s="136"/>
      <c r="AJ33" s="136"/>
      <c r="AK33" s="136"/>
      <c r="AL33" s="136"/>
      <c r="AM33" s="338"/>
    </row>
    <row r="34" spans="1:39" s="66" customFormat="1" ht="15.75" customHeight="1" x14ac:dyDescent="0.2">
      <c r="A34" s="136" t="s">
        <v>783</v>
      </c>
      <c r="B34" s="268" t="s">
        <v>386</v>
      </c>
      <c r="C34" s="156" t="s">
        <v>144</v>
      </c>
      <c r="D34" s="153">
        <v>2</v>
      </c>
      <c r="E34" s="153">
        <v>4</v>
      </c>
      <c r="F34" s="153">
        <v>1</v>
      </c>
      <c r="G34" s="152">
        <v>6</v>
      </c>
      <c r="H34" s="153">
        <v>1</v>
      </c>
      <c r="I34" s="153">
        <v>8</v>
      </c>
      <c r="J34" s="153">
        <v>1</v>
      </c>
      <c r="K34" s="157">
        <f>SUM(E34,G34,I34)</f>
        <v>18</v>
      </c>
      <c r="L34" s="157">
        <f>((E34*1.5)*F34)+(G34*H34)+(I34*J34)</f>
        <v>20</v>
      </c>
      <c r="M34" s="154"/>
      <c r="O34" s="386" t="s">
        <v>597</v>
      </c>
      <c r="P34" s="204"/>
      <c r="Q34" s="204"/>
      <c r="R34" s="204"/>
      <c r="S34" s="386"/>
      <c r="T34" s="204"/>
      <c r="U34" s="204">
        <v>1</v>
      </c>
      <c r="V34" s="204"/>
      <c r="W34" s="204"/>
      <c r="X34" s="204"/>
      <c r="Y34" s="390" t="s">
        <v>597</v>
      </c>
      <c r="Z34" s="391"/>
      <c r="AA34" s="392"/>
      <c r="AB34" s="401"/>
      <c r="AC34" s="391"/>
      <c r="AD34" s="391">
        <v>1</v>
      </c>
      <c r="AE34" s="391"/>
      <c r="AF34" s="391"/>
      <c r="AG34" s="392"/>
      <c r="AH34" s="386"/>
      <c r="AI34" s="204"/>
      <c r="AJ34" s="204" t="s">
        <v>601</v>
      </c>
      <c r="AK34" s="204"/>
      <c r="AL34" s="204"/>
      <c r="AM34" s="394"/>
    </row>
    <row r="35" spans="1:39" s="66" customFormat="1" ht="15.75" customHeight="1" x14ac:dyDescent="0.2">
      <c r="A35" s="136" t="s">
        <v>784</v>
      </c>
      <c r="B35" s="268" t="s">
        <v>387</v>
      </c>
      <c r="C35" s="156" t="s">
        <v>145</v>
      </c>
      <c r="D35" s="153">
        <v>4</v>
      </c>
      <c r="E35" s="153">
        <v>4</v>
      </c>
      <c r="F35" s="153">
        <v>1</v>
      </c>
      <c r="G35" s="152">
        <v>16</v>
      </c>
      <c r="H35" s="153">
        <v>1</v>
      </c>
      <c r="I35" s="153">
        <v>13</v>
      </c>
      <c r="J35" s="153">
        <v>1</v>
      </c>
      <c r="K35" s="157">
        <f>SUM(E35,G35,I35)</f>
        <v>33</v>
      </c>
      <c r="L35" s="157">
        <f>((E35*1.5)*F35)+(G35*H35)+(I35*J35)</f>
        <v>35</v>
      </c>
      <c r="M35" s="154"/>
      <c r="O35" s="386" t="s">
        <v>597</v>
      </c>
      <c r="P35" s="204"/>
      <c r="Q35" s="204"/>
      <c r="R35" s="204"/>
      <c r="S35" s="386"/>
      <c r="T35" s="204"/>
      <c r="U35" s="204">
        <v>1</v>
      </c>
      <c r="V35" s="204"/>
      <c r="W35" s="204"/>
      <c r="X35" s="204"/>
      <c r="Y35" s="390" t="s">
        <v>597</v>
      </c>
      <c r="Z35" s="391"/>
      <c r="AA35" s="392"/>
      <c r="AB35" s="401"/>
      <c r="AC35" s="391"/>
      <c r="AD35" s="391">
        <v>1</v>
      </c>
      <c r="AE35" s="391"/>
      <c r="AF35" s="391"/>
      <c r="AG35" s="392"/>
      <c r="AH35" s="386"/>
      <c r="AI35" s="204"/>
      <c r="AJ35" s="204" t="s">
        <v>601</v>
      </c>
      <c r="AK35" s="204"/>
      <c r="AL35" s="204"/>
      <c r="AM35" s="394"/>
    </row>
    <row r="36" spans="1:39" ht="15" customHeight="1" x14ac:dyDescent="0.2">
      <c r="A36" s="136"/>
      <c r="B36" s="267" t="s">
        <v>388</v>
      </c>
      <c r="C36" s="21" t="s">
        <v>139</v>
      </c>
      <c r="D36" s="22"/>
      <c r="E36" s="23"/>
      <c r="F36" s="23"/>
      <c r="G36" s="23"/>
      <c r="H36" s="23"/>
      <c r="I36" s="23"/>
      <c r="J36" s="23"/>
      <c r="K36" s="23"/>
      <c r="L36" s="23"/>
      <c r="M36" s="25"/>
      <c r="O36" s="54"/>
      <c r="P36" s="55"/>
      <c r="Q36" s="55"/>
      <c r="R36" s="55"/>
      <c r="S36" s="54"/>
      <c r="T36" s="55"/>
      <c r="U36" s="55"/>
      <c r="V36" s="55"/>
      <c r="W36" s="55"/>
      <c r="X36" s="55"/>
      <c r="Y36" s="54"/>
      <c r="Z36" s="55"/>
      <c r="AA36" s="56"/>
      <c r="AB36" s="314"/>
      <c r="AC36" s="55"/>
      <c r="AD36" s="55"/>
      <c r="AE36" s="55"/>
      <c r="AF36" s="55"/>
      <c r="AG36" s="56"/>
      <c r="AH36" s="57"/>
      <c r="AI36" s="58"/>
      <c r="AJ36" s="58"/>
      <c r="AK36" s="58"/>
      <c r="AL36" s="58"/>
      <c r="AM36" s="59"/>
    </row>
    <row r="37" spans="1:39" s="66" customFormat="1" ht="15.75" customHeight="1" x14ac:dyDescent="0.2">
      <c r="A37" s="136"/>
      <c r="B37" s="268" t="s">
        <v>389</v>
      </c>
      <c r="C37" s="151" t="s">
        <v>146</v>
      </c>
      <c r="D37" s="152"/>
      <c r="E37" s="153"/>
      <c r="F37" s="153"/>
      <c r="G37" s="153"/>
      <c r="H37" s="153"/>
      <c r="I37" s="153"/>
      <c r="J37" s="153"/>
      <c r="K37" s="153"/>
      <c r="L37" s="153"/>
      <c r="M37" s="154"/>
      <c r="O37" s="337"/>
      <c r="P37" s="136"/>
      <c r="Q37" s="136"/>
      <c r="R37" s="136"/>
      <c r="S37" s="337"/>
      <c r="T37" s="136"/>
      <c r="U37" s="136"/>
      <c r="V37" s="136"/>
      <c r="W37" s="136"/>
      <c r="X37" s="136"/>
      <c r="Y37" s="390"/>
      <c r="Z37" s="391"/>
      <c r="AA37" s="392"/>
      <c r="AB37" s="401"/>
      <c r="AC37" s="391"/>
      <c r="AD37" s="391"/>
      <c r="AE37" s="391"/>
      <c r="AF37" s="391"/>
      <c r="AG37" s="392"/>
      <c r="AH37" s="337"/>
      <c r="AI37" s="136"/>
      <c r="AJ37" s="136"/>
      <c r="AK37" s="136"/>
      <c r="AL37" s="136"/>
      <c r="AM37" s="338"/>
    </row>
    <row r="38" spans="1:39" s="66" customFormat="1" ht="15.75" customHeight="1" x14ac:dyDescent="0.2">
      <c r="A38" s="136" t="s">
        <v>785</v>
      </c>
      <c r="B38" s="268" t="s">
        <v>390</v>
      </c>
      <c r="C38" s="156" t="s">
        <v>599</v>
      </c>
      <c r="D38" s="153">
        <v>2</v>
      </c>
      <c r="E38" s="153">
        <v>4</v>
      </c>
      <c r="F38" s="153">
        <v>1</v>
      </c>
      <c r="G38" s="152">
        <v>8</v>
      </c>
      <c r="H38" s="153">
        <v>1</v>
      </c>
      <c r="I38" s="153">
        <v>8</v>
      </c>
      <c r="J38" s="153">
        <v>1</v>
      </c>
      <c r="K38" s="157">
        <f>SUM(E38,G38,I38)</f>
        <v>20</v>
      </c>
      <c r="L38" s="157">
        <f>((E38*1.5)*F38)+(G38*H38)+(I38*J38)</f>
        <v>22</v>
      </c>
      <c r="M38" s="154"/>
      <c r="O38" s="386" t="s">
        <v>597</v>
      </c>
      <c r="P38" s="204"/>
      <c r="Q38" s="204"/>
      <c r="R38" s="204"/>
      <c r="S38" s="386"/>
      <c r="T38" s="204"/>
      <c r="U38" s="204">
        <v>1</v>
      </c>
      <c r="V38" s="204"/>
      <c r="W38" s="204"/>
      <c r="X38" s="204"/>
      <c r="Y38" s="390" t="s">
        <v>597</v>
      </c>
      <c r="Z38" s="391"/>
      <c r="AA38" s="392"/>
      <c r="AB38" s="401"/>
      <c r="AC38" s="391"/>
      <c r="AD38" s="391">
        <v>1</v>
      </c>
      <c r="AE38" s="391"/>
      <c r="AF38" s="391"/>
      <c r="AG38" s="392"/>
      <c r="AH38" s="386"/>
      <c r="AI38" s="204"/>
      <c r="AJ38" s="204" t="s">
        <v>601</v>
      </c>
      <c r="AK38" s="204"/>
      <c r="AL38" s="204"/>
      <c r="AM38" s="394"/>
    </row>
    <row r="39" spans="1:39" s="66" customFormat="1" ht="15.75" customHeight="1" x14ac:dyDescent="0.2">
      <c r="A39" s="136" t="s">
        <v>786</v>
      </c>
      <c r="B39" s="268" t="s">
        <v>391</v>
      </c>
      <c r="C39" s="156" t="s">
        <v>147</v>
      </c>
      <c r="D39" s="153">
        <v>2</v>
      </c>
      <c r="E39" s="153">
        <v>4</v>
      </c>
      <c r="F39" s="153">
        <v>1</v>
      </c>
      <c r="G39" s="152">
        <v>8</v>
      </c>
      <c r="H39" s="153">
        <v>1</v>
      </c>
      <c r="I39" s="153">
        <v>8</v>
      </c>
      <c r="J39" s="153">
        <v>1</v>
      </c>
      <c r="K39" s="157">
        <f>SUM(E39,G39,I39)</f>
        <v>20</v>
      </c>
      <c r="L39" s="157">
        <f>((E39*1.5)*F39)+(G39*H39)+(I39*J39)</f>
        <v>22</v>
      </c>
      <c r="M39" s="154"/>
      <c r="O39" s="386" t="s">
        <v>597</v>
      </c>
      <c r="P39" s="204"/>
      <c r="Q39" s="204"/>
      <c r="R39" s="204"/>
      <c r="S39" s="386"/>
      <c r="T39" s="204"/>
      <c r="U39" s="204">
        <v>1</v>
      </c>
      <c r="V39" s="204"/>
      <c r="W39" s="204"/>
      <c r="X39" s="204"/>
      <c r="Y39" s="390" t="s">
        <v>597</v>
      </c>
      <c r="Z39" s="391"/>
      <c r="AA39" s="392"/>
      <c r="AB39" s="401"/>
      <c r="AC39" s="391"/>
      <c r="AD39" s="391">
        <v>1</v>
      </c>
      <c r="AE39" s="391"/>
      <c r="AF39" s="391"/>
      <c r="AG39" s="392"/>
      <c r="AH39" s="386"/>
      <c r="AI39" s="204"/>
      <c r="AJ39" s="204" t="s">
        <v>601</v>
      </c>
      <c r="AK39" s="204"/>
      <c r="AL39" s="204"/>
      <c r="AM39" s="394"/>
    </row>
    <row r="40" spans="1:39" s="66" customFormat="1" ht="15.75" customHeight="1" x14ac:dyDescent="0.2">
      <c r="A40" s="136"/>
      <c r="B40" s="268" t="s">
        <v>392</v>
      </c>
      <c r="C40" s="151" t="s">
        <v>148</v>
      </c>
      <c r="D40" s="152"/>
      <c r="E40" s="153"/>
      <c r="F40" s="153"/>
      <c r="G40" s="153"/>
      <c r="H40" s="153"/>
      <c r="I40" s="153"/>
      <c r="J40" s="153"/>
      <c r="K40" s="153"/>
      <c r="L40" s="153"/>
      <c r="M40" s="154"/>
      <c r="O40" s="337"/>
      <c r="P40" s="136"/>
      <c r="Q40" s="136"/>
      <c r="R40" s="136"/>
      <c r="S40" s="337"/>
      <c r="T40" s="136"/>
      <c r="U40" s="136"/>
      <c r="V40" s="136"/>
      <c r="W40" s="136"/>
      <c r="X40" s="136"/>
      <c r="Y40" s="390"/>
      <c r="Z40" s="391"/>
      <c r="AA40" s="392"/>
      <c r="AB40" s="401"/>
      <c r="AC40" s="391"/>
      <c r="AD40" s="391"/>
      <c r="AE40" s="391"/>
      <c r="AF40" s="391"/>
      <c r="AG40" s="392"/>
      <c r="AH40" s="337"/>
      <c r="AI40" s="136"/>
      <c r="AJ40" s="136"/>
      <c r="AK40" s="136"/>
      <c r="AL40" s="136"/>
      <c r="AM40" s="338"/>
    </row>
    <row r="41" spans="1:39" s="66" customFormat="1" ht="15.75" customHeight="1" x14ac:dyDescent="0.2">
      <c r="A41" s="136" t="s">
        <v>787</v>
      </c>
      <c r="B41" s="268" t="s">
        <v>393</v>
      </c>
      <c r="C41" s="156" t="s">
        <v>149</v>
      </c>
      <c r="D41" s="153">
        <v>2</v>
      </c>
      <c r="E41" s="153">
        <v>4</v>
      </c>
      <c r="F41" s="153">
        <v>1</v>
      </c>
      <c r="G41" s="152">
        <v>8</v>
      </c>
      <c r="H41" s="153">
        <v>1</v>
      </c>
      <c r="I41" s="153">
        <v>8</v>
      </c>
      <c r="J41" s="153">
        <v>1</v>
      </c>
      <c r="K41" s="157">
        <f>SUM(E41,G41,I41)</f>
        <v>20</v>
      </c>
      <c r="L41" s="157">
        <f>((E41*1.5)*F41)+(G41*H41)+(I41*J41)</f>
        <v>22</v>
      </c>
      <c r="M41" s="154"/>
      <c r="O41" s="386" t="s">
        <v>597</v>
      </c>
      <c r="P41" s="204"/>
      <c r="Q41" s="204"/>
      <c r="R41" s="204"/>
      <c r="S41" s="386"/>
      <c r="T41" s="204"/>
      <c r="U41" s="204">
        <v>1</v>
      </c>
      <c r="V41" s="204"/>
      <c r="W41" s="204"/>
      <c r="X41" s="204"/>
      <c r="Y41" s="390" t="s">
        <v>597</v>
      </c>
      <c r="Z41" s="391"/>
      <c r="AA41" s="392"/>
      <c r="AB41" s="401"/>
      <c r="AC41" s="391"/>
      <c r="AD41" s="391">
        <v>1</v>
      </c>
      <c r="AE41" s="391"/>
      <c r="AF41" s="391"/>
      <c r="AG41" s="392"/>
      <c r="AH41" s="386"/>
      <c r="AI41" s="204"/>
      <c r="AJ41" s="204" t="s">
        <v>601</v>
      </c>
      <c r="AK41" s="204"/>
      <c r="AL41" s="204"/>
      <c r="AM41" s="394"/>
    </row>
    <row r="42" spans="1:39" s="66" customFormat="1" ht="15.75" customHeight="1" x14ac:dyDescent="0.2">
      <c r="A42" s="136"/>
      <c r="B42" s="268" t="s">
        <v>394</v>
      </c>
      <c r="C42" s="156" t="s">
        <v>150</v>
      </c>
      <c r="D42" s="153">
        <v>2</v>
      </c>
      <c r="E42" s="153">
        <v>2</v>
      </c>
      <c r="F42" s="153">
        <v>1</v>
      </c>
      <c r="G42" s="152">
        <v>10</v>
      </c>
      <c r="H42" s="153">
        <v>1</v>
      </c>
      <c r="I42" s="153">
        <v>8</v>
      </c>
      <c r="J42" s="153">
        <v>1</v>
      </c>
      <c r="K42" s="157">
        <f>SUM(E42,G42,I42)</f>
        <v>20</v>
      </c>
      <c r="L42" s="157">
        <f>((E42*1.5)*F42)+(G42*H42)+(I42*J42)</f>
        <v>21</v>
      </c>
      <c r="M42" s="154"/>
      <c r="O42" s="386" t="s">
        <v>597</v>
      </c>
      <c r="P42" s="204"/>
      <c r="Q42" s="204"/>
      <c r="R42" s="204"/>
      <c r="S42" s="386"/>
      <c r="T42" s="204"/>
      <c r="U42" s="204">
        <v>1</v>
      </c>
      <c r="V42" s="204"/>
      <c r="W42" s="204"/>
      <c r="X42" s="204"/>
      <c r="Y42" s="390" t="s">
        <v>597</v>
      </c>
      <c r="Z42" s="391"/>
      <c r="AA42" s="392"/>
      <c r="AB42" s="401"/>
      <c r="AC42" s="391"/>
      <c r="AD42" s="391">
        <v>1</v>
      </c>
      <c r="AE42" s="391"/>
      <c r="AF42" s="391"/>
      <c r="AG42" s="392"/>
      <c r="AH42" s="386"/>
      <c r="AI42" s="204"/>
      <c r="AJ42" s="204" t="s">
        <v>601</v>
      </c>
      <c r="AK42" s="204"/>
      <c r="AL42" s="204"/>
      <c r="AM42" s="394"/>
    </row>
    <row r="43" spans="1:39" ht="26.25" customHeight="1" x14ac:dyDescent="0.2">
      <c r="A43" s="136"/>
      <c r="B43" s="267" t="s">
        <v>395</v>
      </c>
      <c r="C43" s="21" t="s">
        <v>137</v>
      </c>
      <c r="D43" s="22"/>
      <c r="E43" s="23"/>
      <c r="F43" s="23"/>
      <c r="G43" s="23"/>
      <c r="H43" s="23"/>
      <c r="I43" s="23"/>
      <c r="J43" s="23"/>
      <c r="K43" s="23"/>
      <c r="L43" s="23"/>
      <c r="M43" s="25"/>
      <c r="O43" s="54"/>
      <c r="P43" s="55"/>
      <c r="Q43" s="55"/>
      <c r="R43" s="55"/>
      <c r="S43" s="54"/>
      <c r="T43" s="55"/>
      <c r="U43" s="55"/>
      <c r="V43" s="55"/>
      <c r="W43" s="55"/>
      <c r="X43" s="55"/>
      <c r="Y43" s="54"/>
      <c r="Z43" s="55"/>
      <c r="AA43" s="56"/>
      <c r="AB43" s="314"/>
      <c r="AC43" s="55"/>
      <c r="AD43" s="55"/>
      <c r="AE43" s="55"/>
      <c r="AF43" s="55"/>
      <c r="AG43" s="56"/>
      <c r="AH43" s="57"/>
      <c r="AI43" s="58"/>
      <c r="AJ43" s="58"/>
      <c r="AK43" s="58"/>
      <c r="AL43" s="58"/>
      <c r="AM43" s="59"/>
    </row>
    <row r="44" spans="1:39" s="148" customFormat="1" ht="15" customHeight="1" x14ac:dyDescent="0.2">
      <c r="A44" s="204"/>
      <c r="B44" s="268" t="s">
        <v>396</v>
      </c>
      <c r="C44" s="158" t="s">
        <v>798</v>
      </c>
      <c r="D44" s="424">
        <v>2</v>
      </c>
      <c r="E44" s="160">
        <v>0</v>
      </c>
      <c r="F44" s="160">
        <v>1</v>
      </c>
      <c r="G44" s="161">
        <v>16</v>
      </c>
      <c r="H44" s="161">
        <v>1</v>
      </c>
      <c r="I44" s="161">
        <v>0</v>
      </c>
      <c r="J44" s="160">
        <v>1</v>
      </c>
      <c r="K44" s="162">
        <f>SUM(E44,G44,I44)</f>
        <v>16</v>
      </c>
      <c r="L44" s="162">
        <f>((E44*F44)*1.5)+(G44*H44)+(I44*J44)</f>
        <v>16</v>
      </c>
      <c r="M44" s="163" t="s">
        <v>138</v>
      </c>
      <c r="O44" s="337" t="s">
        <v>597</v>
      </c>
      <c r="P44" s="136"/>
      <c r="Q44" s="136" t="s">
        <v>597</v>
      </c>
      <c r="R44" s="136"/>
      <c r="S44" s="337"/>
      <c r="T44" s="136"/>
      <c r="U44" s="136"/>
      <c r="V44" s="136"/>
      <c r="W44" s="136"/>
      <c r="X44" s="136"/>
      <c r="Y44" s="390" t="s">
        <v>597</v>
      </c>
      <c r="Z44" s="391" t="s">
        <v>597</v>
      </c>
      <c r="AA44" s="392"/>
      <c r="AB44" s="401"/>
      <c r="AC44" s="391"/>
      <c r="AD44" s="391"/>
      <c r="AE44" s="391"/>
      <c r="AF44" s="391"/>
      <c r="AG44" s="392"/>
      <c r="AH44" s="337" t="s">
        <v>600</v>
      </c>
      <c r="AI44" s="136"/>
      <c r="AJ44" s="136"/>
      <c r="AK44" s="136"/>
      <c r="AL44" s="136"/>
      <c r="AM44" s="338"/>
    </row>
    <row r="45" spans="1:39" ht="26.25" customHeight="1" x14ac:dyDescent="0.2">
      <c r="A45" s="136"/>
      <c r="B45" s="267" t="s">
        <v>397</v>
      </c>
      <c r="C45" s="21" t="s">
        <v>158</v>
      </c>
      <c r="D45" s="22"/>
      <c r="E45" s="23"/>
      <c r="F45" s="23"/>
      <c r="G45" s="23"/>
      <c r="H45" s="23"/>
      <c r="I45" s="23"/>
      <c r="J45" s="23"/>
      <c r="K45" s="23"/>
      <c r="L45" s="23"/>
      <c r="M45" s="25"/>
      <c r="O45" s="54"/>
      <c r="P45" s="55"/>
      <c r="Q45" s="55"/>
      <c r="R45" s="55"/>
      <c r="S45" s="54"/>
      <c r="T45" s="55"/>
      <c r="U45" s="55"/>
      <c r="V45" s="55"/>
      <c r="W45" s="55"/>
      <c r="X45" s="55"/>
      <c r="Y45" s="54"/>
      <c r="Z45" s="55"/>
      <c r="AA45" s="56"/>
      <c r="AB45" s="314"/>
      <c r="AC45" s="55"/>
      <c r="AD45" s="55"/>
      <c r="AE45" s="55"/>
      <c r="AF45" s="55"/>
      <c r="AG45" s="56"/>
      <c r="AH45" s="57"/>
      <c r="AI45" s="58"/>
      <c r="AJ45" s="58"/>
      <c r="AK45" s="58"/>
      <c r="AL45" s="58"/>
      <c r="AM45" s="59"/>
    </row>
    <row r="46" spans="1:39" s="148" customFormat="1" ht="15" customHeight="1" thickBot="1" x14ac:dyDescent="0.25">
      <c r="A46" s="136" t="s">
        <v>788</v>
      </c>
      <c r="B46" s="268" t="s">
        <v>398</v>
      </c>
      <c r="C46" s="158" t="s">
        <v>151</v>
      </c>
      <c r="D46" s="164">
        <v>6</v>
      </c>
      <c r="E46" s="160">
        <v>6</v>
      </c>
      <c r="F46" s="160">
        <v>1</v>
      </c>
      <c r="G46" s="161">
        <v>14</v>
      </c>
      <c r="H46" s="161">
        <v>1</v>
      </c>
      <c r="I46" s="161">
        <v>0</v>
      </c>
      <c r="J46" s="160">
        <v>1</v>
      </c>
      <c r="K46" s="162">
        <f>SUM(E46,G46,I46)</f>
        <v>20</v>
      </c>
      <c r="L46" s="162">
        <f>((E46*F46)*1.5)+(G46*H46)+(I46*J46)</f>
        <v>23</v>
      </c>
      <c r="M46" s="163"/>
      <c r="O46" s="339"/>
      <c r="P46" s="340"/>
      <c r="Q46" s="340"/>
      <c r="R46" s="340"/>
      <c r="S46" s="339" t="s">
        <v>597</v>
      </c>
      <c r="T46" s="340"/>
      <c r="U46" s="340" t="s">
        <v>597</v>
      </c>
      <c r="V46" s="340"/>
      <c r="W46" s="340"/>
      <c r="X46" s="340"/>
      <c r="Y46" s="397"/>
      <c r="Z46" s="398"/>
      <c r="AA46" s="399"/>
      <c r="AB46" s="402" t="s">
        <v>597</v>
      </c>
      <c r="AC46" s="398"/>
      <c r="AD46" s="398" t="s">
        <v>597</v>
      </c>
      <c r="AE46" s="398"/>
      <c r="AF46" s="398"/>
      <c r="AG46" s="399"/>
      <c r="AH46" s="339" t="s">
        <v>600</v>
      </c>
      <c r="AI46" s="340"/>
      <c r="AJ46" s="340"/>
      <c r="AK46" s="340"/>
      <c r="AL46" s="340"/>
      <c r="AM46" s="341"/>
    </row>
    <row r="47" spans="1:39" s="127" customFormat="1" ht="21.75" customHeight="1" x14ac:dyDescent="0.2">
      <c r="B47" s="262"/>
      <c r="C47" s="74" t="s">
        <v>65</v>
      </c>
      <c r="D47" s="117">
        <f>SUM(D31,D32,D34,D35,D38,D39,D41,D42,D44,D46)</f>
        <v>30</v>
      </c>
      <c r="E47" s="117">
        <f>SUM(E31,E32,E34,E35,E38,E39,E41,E42,E44,E46)</f>
        <v>36</v>
      </c>
      <c r="F47" s="118">
        <v>1</v>
      </c>
      <c r="G47" s="117">
        <f>SUM(G31,G32,G34,G35,G38,G39,G41,G42,G44,G46)</f>
        <v>110</v>
      </c>
      <c r="H47" s="118">
        <v>1</v>
      </c>
      <c r="I47" s="117">
        <f>SUM(I31,I32,I34,I35,I38,I39,I41,I42,I44,I46)</f>
        <v>75</v>
      </c>
      <c r="J47" s="118">
        <v>1</v>
      </c>
      <c r="K47" s="166">
        <f>SUM(E47,G47,I47)</f>
        <v>221</v>
      </c>
      <c r="L47" s="167">
        <f>((E47*F47)*1.5)+(G47*H47)+(I47*J47)</f>
        <v>239</v>
      </c>
      <c r="M47" s="126"/>
      <c r="O47" s="198" t="s">
        <v>730</v>
      </c>
      <c r="P47" s="388"/>
      <c r="Q47" s="388"/>
      <c r="R47" s="388"/>
      <c r="S47" s="388"/>
      <c r="T47" s="388"/>
      <c r="U47" s="388"/>
      <c r="V47" s="388"/>
      <c r="W47" s="388"/>
      <c r="X47" s="388"/>
      <c r="Y47" s="272"/>
      <c r="Z47" s="272"/>
      <c r="AA47" s="272"/>
      <c r="AB47" s="272"/>
      <c r="AC47" s="272"/>
      <c r="AD47" s="272"/>
      <c r="AE47" s="272"/>
      <c r="AF47" s="272"/>
      <c r="AG47" s="272"/>
      <c r="AH47" s="388"/>
      <c r="AI47" s="388"/>
      <c r="AJ47" s="388"/>
      <c r="AK47" s="388"/>
      <c r="AL47" s="388"/>
      <c r="AM47" s="388"/>
    </row>
    <row r="48" spans="1:39" s="127" customFormat="1" ht="15" customHeight="1" x14ac:dyDescent="0.2">
      <c r="B48" s="262"/>
      <c r="C48" s="1" t="s">
        <v>26</v>
      </c>
      <c r="D48" s="2">
        <f>SUM(D24,D47)</f>
        <v>60</v>
      </c>
      <c r="E48" s="2">
        <f>SUM(E24,E47)</f>
        <v>64</v>
      </c>
      <c r="F48" s="5">
        <v>1</v>
      </c>
      <c r="G48" s="2">
        <f>SUM(G24,G47)</f>
        <v>234</v>
      </c>
      <c r="H48" s="8">
        <v>1</v>
      </c>
      <c r="I48" s="2">
        <f>SUM(I24,I47)</f>
        <v>154</v>
      </c>
      <c r="J48" s="5">
        <v>1</v>
      </c>
      <c r="K48" s="2">
        <f>SUM(K24,K47)</f>
        <v>452</v>
      </c>
      <c r="L48" s="167">
        <f>((E48*F48)*1.5)+(G48*H48)+(I48*J48)</f>
        <v>484</v>
      </c>
      <c r="M48" s="3"/>
      <c r="O48" s="388"/>
      <c r="P48" s="388"/>
      <c r="Q48" s="388"/>
      <c r="R48" s="388"/>
      <c r="S48" s="388"/>
      <c r="T48" s="388"/>
      <c r="U48" s="388"/>
      <c r="V48" s="388"/>
      <c r="W48" s="388"/>
      <c r="X48" s="388"/>
      <c r="Y48" s="272"/>
      <c r="Z48" s="272"/>
      <c r="AA48" s="272"/>
      <c r="AB48" s="272"/>
      <c r="AC48" s="272"/>
      <c r="AD48" s="272"/>
      <c r="AE48" s="272"/>
      <c r="AF48" s="272"/>
      <c r="AG48" s="272"/>
      <c r="AH48" s="388"/>
      <c r="AI48" s="388"/>
      <c r="AJ48" s="388"/>
      <c r="AK48" s="388"/>
      <c r="AL48" s="388"/>
      <c r="AM48" s="388"/>
    </row>
    <row r="49" spans="1:39" ht="15" customHeight="1" thickBot="1" x14ac:dyDescent="0.25">
      <c r="C49" s="79"/>
      <c r="D49" s="80"/>
      <c r="E49" s="80"/>
      <c r="F49" s="81"/>
      <c r="G49" s="80"/>
      <c r="H49" s="82"/>
      <c r="I49" s="81"/>
      <c r="J49" s="81"/>
      <c r="K49" s="83"/>
      <c r="L49" s="84"/>
      <c r="M49" s="85"/>
    </row>
    <row r="50" spans="1:39" ht="15" customHeight="1" thickBot="1" x14ac:dyDescent="0.25">
      <c r="C50" s="79"/>
      <c r="D50" s="80"/>
      <c r="E50" s="80"/>
      <c r="F50" s="81"/>
      <c r="G50" s="80"/>
      <c r="H50" s="82"/>
      <c r="I50" s="81"/>
      <c r="J50" s="81"/>
      <c r="K50" s="83"/>
      <c r="L50" s="84"/>
      <c r="M50" s="85"/>
      <c r="O50" s="535" t="s">
        <v>47</v>
      </c>
      <c r="P50" s="536"/>
      <c r="Q50" s="536"/>
      <c r="R50" s="536"/>
      <c r="S50" s="536"/>
      <c r="T50" s="536"/>
      <c r="U50" s="536"/>
      <c r="V50" s="536"/>
      <c r="W50" s="536"/>
      <c r="X50" s="537"/>
      <c r="Y50" s="485" t="s">
        <v>48</v>
      </c>
      <c r="Z50" s="486"/>
      <c r="AA50" s="486"/>
      <c r="AB50" s="486"/>
      <c r="AC50" s="486"/>
      <c r="AD50" s="486"/>
      <c r="AE50" s="486"/>
      <c r="AF50" s="486"/>
      <c r="AG50" s="486"/>
      <c r="AH50" s="488" t="s">
        <v>49</v>
      </c>
      <c r="AI50" s="489"/>
      <c r="AJ50" s="489"/>
      <c r="AK50" s="489"/>
      <c r="AL50" s="489"/>
      <c r="AM50" s="490"/>
    </row>
    <row r="51" spans="1:39" ht="26.25" customHeight="1" thickBot="1" x14ac:dyDescent="0.25">
      <c r="C51" s="474" t="s">
        <v>805</v>
      </c>
      <c r="D51" s="476" t="s">
        <v>5</v>
      </c>
      <c r="E51" s="478" t="s">
        <v>41</v>
      </c>
      <c r="F51" s="479"/>
      <c r="G51" s="479"/>
      <c r="H51" s="479"/>
      <c r="I51" s="479"/>
      <c r="J51" s="479"/>
      <c r="K51" s="479"/>
      <c r="L51" s="479"/>
      <c r="M51" s="480"/>
      <c r="O51" s="491" t="s">
        <v>50</v>
      </c>
      <c r="P51" s="492"/>
      <c r="Q51" s="492"/>
      <c r="R51" s="492"/>
      <c r="S51" s="546" t="s">
        <v>51</v>
      </c>
      <c r="T51" s="547"/>
      <c r="U51" s="547"/>
      <c r="V51" s="547"/>
      <c r="W51" s="547"/>
      <c r="X51" s="547"/>
      <c r="Y51" s="548" t="s">
        <v>52</v>
      </c>
      <c r="Z51" s="549"/>
      <c r="AA51" s="550"/>
      <c r="AB51" s="551" t="s">
        <v>53</v>
      </c>
      <c r="AC51" s="552"/>
      <c r="AD51" s="552"/>
      <c r="AE51" s="552"/>
      <c r="AF51" s="552"/>
      <c r="AG51" s="553"/>
      <c r="AH51" s="554" t="s">
        <v>54</v>
      </c>
      <c r="AI51" s="555"/>
      <c r="AJ51" s="555"/>
      <c r="AK51" s="555"/>
      <c r="AL51" s="555"/>
      <c r="AM51" s="556"/>
    </row>
    <row r="52" spans="1:39" ht="15" customHeight="1" x14ac:dyDescent="0.2">
      <c r="C52" s="527"/>
      <c r="D52" s="528"/>
      <c r="E52" s="478" t="s">
        <v>36</v>
      </c>
      <c r="F52" s="479"/>
      <c r="G52" s="479"/>
      <c r="H52" s="479"/>
      <c r="I52" s="479"/>
      <c r="J52" s="479"/>
      <c r="K52" s="479"/>
      <c r="L52" s="479"/>
      <c r="M52" s="480"/>
      <c r="O52" s="351" t="s">
        <v>55</v>
      </c>
      <c r="P52" s="350" t="s">
        <v>56</v>
      </c>
      <c r="Q52" s="350" t="s">
        <v>57</v>
      </c>
      <c r="R52" s="350" t="s">
        <v>59</v>
      </c>
      <c r="S52" s="507" t="s">
        <v>55</v>
      </c>
      <c r="T52" s="508"/>
      <c r="U52" s="508" t="s">
        <v>61</v>
      </c>
      <c r="V52" s="508"/>
      <c r="W52" s="508" t="s">
        <v>59</v>
      </c>
      <c r="X52" s="508"/>
      <c r="Y52" s="43" t="s">
        <v>55</v>
      </c>
      <c r="Z52" s="44" t="s">
        <v>57</v>
      </c>
      <c r="AA52" s="328" t="s">
        <v>59</v>
      </c>
      <c r="AB52" s="502" t="s">
        <v>55</v>
      </c>
      <c r="AC52" s="503"/>
      <c r="AD52" s="504" t="s">
        <v>61</v>
      </c>
      <c r="AE52" s="503"/>
      <c r="AF52" s="504" t="s">
        <v>59</v>
      </c>
      <c r="AG52" s="505"/>
      <c r="AH52" s="506" t="s">
        <v>55</v>
      </c>
      <c r="AI52" s="500"/>
      <c r="AJ52" s="499" t="s">
        <v>61</v>
      </c>
      <c r="AK52" s="500"/>
      <c r="AL52" s="499" t="s">
        <v>59</v>
      </c>
      <c r="AM52" s="501"/>
    </row>
    <row r="53" spans="1:39" ht="24" customHeight="1" x14ac:dyDescent="0.2">
      <c r="A53" s="231" t="s">
        <v>337</v>
      </c>
      <c r="C53" s="29" t="s">
        <v>19</v>
      </c>
      <c r="D53" s="10"/>
      <c r="E53" s="11" t="s">
        <v>8</v>
      </c>
      <c r="F53" s="11" t="s">
        <v>9</v>
      </c>
      <c r="G53" s="12" t="s">
        <v>10</v>
      </c>
      <c r="H53" s="13" t="s">
        <v>9</v>
      </c>
      <c r="I53" s="12" t="s">
        <v>11</v>
      </c>
      <c r="J53" s="13" t="s">
        <v>12</v>
      </c>
      <c r="K53" s="14" t="s">
        <v>13</v>
      </c>
      <c r="L53" s="13" t="s">
        <v>14</v>
      </c>
      <c r="M53" s="34" t="s">
        <v>15</v>
      </c>
      <c r="O53" s="45" t="s">
        <v>62</v>
      </c>
      <c r="P53" s="46" t="s">
        <v>62</v>
      </c>
      <c r="Q53" s="46" t="s">
        <v>62</v>
      </c>
      <c r="R53" s="46" t="s">
        <v>62</v>
      </c>
      <c r="S53" s="45" t="s">
        <v>62</v>
      </c>
      <c r="T53" s="46" t="s">
        <v>63</v>
      </c>
      <c r="U53" s="46" t="s">
        <v>62</v>
      </c>
      <c r="V53" s="46" t="s">
        <v>63</v>
      </c>
      <c r="W53" s="46" t="s">
        <v>62</v>
      </c>
      <c r="X53" s="46" t="s">
        <v>63</v>
      </c>
      <c r="Y53" s="48" t="s">
        <v>62</v>
      </c>
      <c r="Z53" s="49" t="s">
        <v>62</v>
      </c>
      <c r="AA53" s="50" t="s">
        <v>62</v>
      </c>
      <c r="AB53" s="48" t="s">
        <v>62</v>
      </c>
      <c r="AC53" s="49" t="s">
        <v>63</v>
      </c>
      <c r="AD53" s="49" t="s">
        <v>62</v>
      </c>
      <c r="AE53" s="49" t="s">
        <v>63</v>
      </c>
      <c r="AF53" s="49" t="s">
        <v>62</v>
      </c>
      <c r="AG53" s="50" t="s">
        <v>63</v>
      </c>
      <c r="AH53" s="51" t="s">
        <v>62</v>
      </c>
      <c r="AI53" s="52" t="s">
        <v>63</v>
      </c>
      <c r="AJ53" s="52" t="s">
        <v>62</v>
      </c>
      <c r="AK53" s="52" t="s">
        <v>63</v>
      </c>
      <c r="AL53" s="52" t="s">
        <v>62</v>
      </c>
      <c r="AM53" s="53" t="s">
        <v>63</v>
      </c>
    </row>
    <row r="54" spans="1:39" ht="15" customHeight="1" x14ac:dyDescent="0.2">
      <c r="A54" s="136"/>
      <c r="B54" s="267" t="s">
        <v>399</v>
      </c>
      <c r="C54" s="21" t="s">
        <v>152</v>
      </c>
      <c r="D54" s="22"/>
      <c r="E54" s="23"/>
      <c r="F54" s="23"/>
      <c r="G54" s="23"/>
      <c r="H54" s="23"/>
      <c r="I54" s="23"/>
      <c r="J54" s="23"/>
      <c r="K54" s="23"/>
      <c r="L54" s="23"/>
      <c r="M54" s="25"/>
      <c r="O54" s="54"/>
      <c r="P54" s="55"/>
      <c r="Q54" s="55"/>
      <c r="R54" s="55"/>
      <c r="S54" s="54"/>
      <c r="T54" s="55"/>
      <c r="U54" s="55"/>
      <c r="V54" s="55"/>
      <c r="W54" s="55"/>
      <c r="X54" s="55"/>
      <c r="Y54" s="54"/>
      <c r="Z54" s="55"/>
      <c r="AA54" s="56"/>
      <c r="AB54" s="54"/>
      <c r="AC54" s="55"/>
      <c r="AD54" s="55"/>
      <c r="AE54" s="55"/>
      <c r="AF54" s="55"/>
      <c r="AG54" s="56"/>
      <c r="AH54" s="57"/>
      <c r="AI54" s="58"/>
      <c r="AJ54" s="58"/>
      <c r="AK54" s="58"/>
      <c r="AL54" s="58"/>
      <c r="AM54" s="59"/>
    </row>
    <row r="55" spans="1:39" s="66" customFormat="1" ht="15.75" customHeight="1" x14ac:dyDescent="0.2">
      <c r="A55" s="136"/>
      <c r="B55" s="268" t="s">
        <v>400</v>
      </c>
      <c r="C55" s="151" t="s">
        <v>153</v>
      </c>
      <c r="D55" s="152"/>
      <c r="E55" s="153"/>
      <c r="F55" s="153"/>
      <c r="G55" s="153"/>
      <c r="H55" s="153"/>
      <c r="I55" s="153"/>
      <c r="J55" s="153"/>
      <c r="K55" s="153"/>
      <c r="L55" s="153"/>
      <c r="M55" s="154"/>
      <c r="O55" s="337"/>
      <c r="P55" s="136"/>
      <c r="Q55" s="136"/>
      <c r="R55" s="136"/>
      <c r="S55" s="337"/>
      <c r="T55" s="136"/>
      <c r="U55" s="136"/>
      <c r="V55" s="136"/>
      <c r="W55" s="136"/>
      <c r="X55" s="136"/>
      <c r="Y55" s="390"/>
      <c r="Z55" s="391"/>
      <c r="AA55" s="392"/>
      <c r="AB55" s="390"/>
      <c r="AC55" s="391"/>
      <c r="AD55" s="391"/>
      <c r="AE55" s="391"/>
      <c r="AF55" s="391"/>
      <c r="AG55" s="392"/>
      <c r="AH55" s="337"/>
      <c r="AI55" s="136"/>
      <c r="AJ55" s="136"/>
      <c r="AK55" s="136"/>
      <c r="AL55" s="136"/>
      <c r="AM55" s="338"/>
    </row>
    <row r="56" spans="1:39" s="66" customFormat="1" ht="15.75" customHeight="1" x14ac:dyDescent="0.2">
      <c r="A56" s="136" t="s">
        <v>789</v>
      </c>
      <c r="B56" s="268" t="s">
        <v>401</v>
      </c>
      <c r="C56" s="156" t="s">
        <v>154</v>
      </c>
      <c r="D56" s="153">
        <v>4</v>
      </c>
      <c r="E56" s="153">
        <v>4</v>
      </c>
      <c r="F56" s="153">
        <v>1</v>
      </c>
      <c r="G56" s="152">
        <v>12</v>
      </c>
      <c r="H56" s="153">
        <v>1</v>
      </c>
      <c r="I56" s="153">
        <v>11</v>
      </c>
      <c r="J56" s="153">
        <v>1</v>
      </c>
      <c r="K56" s="157">
        <f>SUM(E56,G56,I56)</f>
        <v>27</v>
      </c>
      <c r="L56" s="157">
        <f>((E56*1.5)*F56)+(G56*H56)+(I56*J56)</f>
        <v>29</v>
      </c>
      <c r="M56" s="154"/>
      <c r="O56" s="386" t="s">
        <v>597</v>
      </c>
      <c r="P56" s="204"/>
      <c r="Q56" s="204"/>
      <c r="R56" s="204"/>
      <c r="S56" s="386"/>
      <c r="T56" s="204"/>
      <c r="U56" s="204">
        <v>1</v>
      </c>
      <c r="V56" s="204"/>
      <c r="W56" s="204"/>
      <c r="X56" s="204"/>
      <c r="Y56" s="390" t="s">
        <v>597</v>
      </c>
      <c r="Z56" s="391"/>
      <c r="AA56" s="392"/>
      <c r="AB56" s="390"/>
      <c r="AC56" s="391"/>
      <c r="AD56" s="391">
        <v>1</v>
      </c>
      <c r="AE56" s="391"/>
      <c r="AF56" s="391"/>
      <c r="AG56" s="392"/>
      <c r="AH56" s="386"/>
      <c r="AI56" s="204"/>
      <c r="AJ56" s="204" t="s">
        <v>601</v>
      </c>
      <c r="AK56" s="204"/>
      <c r="AL56" s="204"/>
      <c r="AM56" s="394"/>
    </row>
    <row r="57" spans="1:39" s="66" customFormat="1" ht="15.75" customHeight="1" x14ac:dyDescent="0.2">
      <c r="A57" s="136" t="s">
        <v>790</v>
      </c>
      <c r="B57" s="268" t="s">
        <v>402</v>
      </c>
      <c r="C57" s="156" t="s">
        <v>155</v>
      </c>
      <c r="D57" s="153">
        <v>4</v>
      </c>
      <c r="E57" s="153">
        <v>4</v>
      </c>
      <c r="F57" s="153">
        <v>1</v>
      </c>
      <c r="G57" s="152">
        <v>12</v>
      </c>
      <c r="H57" s="153">
        <v>1</v>
      </c>
      <c r="I57" s="153">
        <v>11</v>
      </c>
      <c r="J57" s="153">
        <v>1</v>
      </c>
      <c r="K57" s="157">
        <f>SUM(E57,G57,I57)</f>
        <v>27</v>
      </c>
      <c r="L57" s="157">
        <f>((E57*1.5)*F57)+(G57*H57)+(I57*J57)</f>
        <v>29</v>
      </c>
      <c r="M57" s="154"/>
      <c r="O57" s="386" t="s">
        <v>597</v>
      </c>
      <c r="P57" s="204"/>
      <c r="Q57" s="204"/>
      <c r="R57" s="204"/>
      <c r="S57" s="386"/>
      <c r="T57" s="204"/>
      <c r="U57" s="204">
        <v>1</v>
      </c>
      <c r="V57" s="204"/>
      <c r="W57" s="204"/>
      <c r="X57" s="204"/>
      <c r="Y57" s="390" t="s">
        <v>597</v>
      </c>
      <c r="Z57" s="391"/>
      <c r="AA57" s="392"/>
      <c r="AB57" s="390"/>
      <c r="AC57" s="391"/>
      <c r="AD57" s="391">
        <v>1</v>
      </c>
      <c r="AE57" s="391"/>
      <c r="AF57" s="391"/>
      <c r="AG57" s="392"/>
      <c r="AH57" s="386"/>
      <c r="AI57" s="204"/>
      <c r="AJ57" s="204" t="s">
        <v>601</v>
      </c>
      <c r="AK57" s="204"/>
      <c r="AL57" s="204"/>
      <c r="AM57" s="394"/>
    </row>
    <row r="58" spans="1:39" s="66" customFormat="1" ht="15.75" customHeight="1" x14ac:dyDescent="0.2">
      <c r="A58" s="136"/>
      <c r="B58" s="268" t="s">
        <v>403</v>
      </c>
      <c r="C58" s="151" t="s">
        <v>156</v>
      </c>
      <c r="D58" s="152"/>
      <c r="E58" s="153"/>
      <c r="F58" s="153"/>
      <c r="G58" s="153"/>
      <c r="H58" s="153"/>
      <c r="I58" s="153"/>
      <c r="J58" s="153"/>
      <c r="K58" s="153"/>
      <c r="L58" s="153"/>
      <c r="M58" s="154"/>
      <c r="O58" s="337"/>
      <c r="P58" s="136"/>
      <c r="Q58" s="136"/>
      <c r="R58" s="136"/>
      <c r="S58" s="337"/>
      <c r="T58" s="136"/>
      <c r="U58" s="136"/>
      <c r="V58" s="136"/>
      <c r="W58" s="136"/>
      <c r="X58" s="136"/>
      <c r="Y58" s="390"/>
      <c r="Z58" s="391"/>
      <c r="AA58" s="392"/>
      <c r="AB58" s="390"/>
      <c r="AC58" s="391"/>
      <c r="AD58" s="391"/>
      <c r="AE58" s="391"/>
      <c r="AF58" s="391"/>
      <c r="AG58" s="392"/>
      <c r="AH58" s="337"/>
      <c r="AI58" s="136"/>
      <c r="AJ58" s="136"/>
      <c r="AK58" s="136"/>
      <c r="AL58" s="136"/>
      <c r="AM58" s="338"/>
    </row>
    <row r="59" spans="1:39" s="66" customFormat="1" ht="15.75" customHeight="1" x14ac:dyDescent="0.2">
      <c r="A59" s="136" t="s">
        <v>791</v>
      </c>
      <c r="B59" s="268" t="s">
        <v>404</v>
      </c>
      <c r="C59" s="156" t="s">
        <v>157</v>
      </c>
      <c r="D59" s="153">
        <v>4</v>
      </c>
      <c r="E59" s="153">
        <v>6</v>
      </c>
      <c r="F59" s="153">
        <v>1</v>
      </c>
      <c r="G59" s="152">
        <v>24</v>
      </c>
      <c r="H59" s="153">
        <v>1</v>
      </c>
      <c r="I59" s="153">
        <v>0</v>
      </c>
      <c r="J59" s="153">
        <v>1</v>
      </c>
      <c r="K59" s="157">
        <f>SUM(E59,G59,I59)</f>
        <v>30</v>
      </c>
      <c r="L59" s="157">
        <f>((E59*1.5)*F59)+(G59*H59)+(I59*J59)</f>
        <v>33</v>
      </c>
      <c r="M59" s="154"/>
      <c r="O59" s="386" t="s">
        <v>597</v>
      </c>
      <c r="P59" s="204"/>
      <c r="Q59" s="204"/>
      <c r="R59" s="204"/>
      <c r="S59" s="386"/>
      <c r="T59" s="204"/>
      <c r="U59" s="204">
        <v>1</v>
      </c>
      <c r="V59" s="204"/>
      <c r="W59" s="204"/>
      <c r="X59" s="204"/>
      <c r="Y59" s="390" t="s">
        <v>597</v>
      </c>
      <c r="Z59" s="391"/>
      <c r="AA59" s="392"/>
      <c r="AB59" s="390"/>
      <c r="AC59" s="391"/>
      <c r="AD59" s="391">
        <v>1</v>
      </c>
      <c r="AE59" s="391"/>
      <c r="AF59" s="391"/>
      <c r="AG59" s="392"/>
      <c r="AH59" s="386"/>
      <c r="AI59" s="204"/>
      <c r="AJ59" s="204" t="s">
        <v>601</v>
      </c>
      <c r="AK59" s="204"/>
      <c r="AL59" s="204"/>
      <c r="AM59" s="394"/>
    </row>
    <row r="60" spans="1:39" ht="15" customHeight="1" x14ac:dyDescent="0.2">
      <c r="A60" s="136"/>
      <c r="B60" s="267" t="s">
        <v>405</v>
      </c>
      <c r="C60" s="21" t="s">
        <v>159</v>
      </c>
      <c r="D60" s="22"/>
      <c r="E60" s="23"/>
      <c r="F60" s="23"/>
      <c r="G60" s="23"/>
      <c r="H60" s="23"/>
      <c r="I60" s="23"/>
      <c r="J60" s="23"/>
      <c r="K60" s="23"/>
      <c r="L60" s="23"/>
      <c r="M60" s="25"/>
      <c r="O60" s="54"/>
      <c r="P60" s="55"/>
      <c r="Q60" s="55"/>
      <c r="R60" s="55"/>
      <c r="S60" s="54"/>
      <c r="T60" s="55"/>
      <c r="U60" s="55"/>
      <c r="V60" s="55"/>
      <c r="W60" s="55"/>
      <c r="X60" s="55"/>
      <c r="Y60" s="54"/>
      <c r="Z60" s="55"/>
      <c r="AA60" s="56"/>
      <c r="AB60" s="54"/>
      <c r="AC60" s="55"/>
      <c r="AD60" s="55"/>
      <c r="AE60" s="55"/>
      <c r="AF60" s="55"/>
      <c r="AG60" s="56"/>
      <c r="AH60" s="57"/>
      <c r="AI60" s="58"/>
      <c r="AJ60" s="58"/>
      <c r="AK60" s="58"/>
      <c r="AL60" s="58"/>
      <c r="AM60" s="59"/>
    </row>
    <row r="61" spans="1:39" s="66" customFormat="1" ht="15.75" customHeight="1" x14ac:dyDescent="0.2">
      <c r="A61" s="136"/>
      <c r="B61" s="268" t="s">
        <v>406</v>
      </c>
      <c r="C61" s="151" t="s">
        <v>160</v>
      </c>
      <c r="D61" s="152"/>
      <c r="E61" s="153"/>
      <c r="F61" s="153"/>
      <c r="G61" s="153"/>
      <c r="H61" s="153"/>
      <c r="I61" s="153"/>
      <c r="J61" s="153"/>
      <c r="K61" s="153"/>
      <c r="L61" s="153"/>
      <c r="M61" s="154"/>
      <c r="O61" s="337"/>
      <c r="P61" s="136"/>
      <c r="Q61" s="136"/>
      <c r="R61" s="136"/>
      <c r="S61" s="337"/>
      <c r="T61" s="136"/>
      <c r="U61" s="136"/>
      <c r="V61" s="136"/>
      <c r="W61" s="136"/>
      <c r="X61" s="136"/>
      <c r="Y61" s="390"/>
      <c r="Z61" s="391"/>
      <c r="AA61" s="392"/>
      <c r="AB61" s="390"/>
      <c r="AC61" s="391"/>
      <c r="AD61" s="391"/>
      <c r="AE61" s="391"/>
      <c r="AF61" s="391"/>
      <c r="AG61" s="392"/>
      <c r="AH61" s="337"/>
      <c r="AI61" s="136"/>
      <c r="AJ61" s="136"/>
      <c r="AK61" s="136"/>
      <c r="AL61" s="136"/>
      <c r="AM61" s="338"/>
    </row>
    <row r="62" spans="1:39" s="66" customFormat="1" ht="15.75" customHeight="1" x14ac:dyDescent="0.2">
      <c r="A62" s="136" t="s">
        <v>793</v>
      </c>
      <c r="B62" s="268" t="s">
        <v>407</v>
      </c>
      <c r="C62" s="156" t="s">
        <v>161</v>
      </c>
      <c r="D62" s="153">
        <v>5</v>
      </c>
      <c r="E62" s="153">
        <v>4</v>
      </c>
      <c r="F62" s="153">
        <v>1</v>
      </c>
      <c r="G62" s="152">
        <v>16</v>
      </c>
      <c r="H62" s="153">
        <v>1</v>
      </c>
      <c r="I62" s="153">
        <v>11</v>
      </c>
      <c r="J62" s="153">
        <v>1</v>
      </c>
      <c r="K62" s="157">
        <f>SUM(E62,G62,I62)</f>
        <v>31</v>
      </c>
      <c r="L62" s="157">
        <f>((E62*1.5)*F62)+(G62*H62)+(I62*J62)</f>
        <v>33</v>
      </c>
      <c r="M62" s="154"/>
      <c r="O62" s="386" t="s">
        <v>597</v>
      </c>
      <c r="P62" s="204"/>
      <c r="Q62" s="204"/>
      <c r="R62" s="204"/>
      <c r="S62" s="386"/>
      <c r="T62" s="204"/>
      <c r="U62" s="204">
        <v>1</v>
      </c>
      <c r="V62" s="204"/>
      <c r="W62" s="204"/>
      <c r="X62" s="204"/>
      <c r="Y62" s="390" t="s">
        <v>597</v>
      </c>
      <c r="Z62" s="391"/>
      <c r="AA62" s="392"/>
      <c r="AB62" s="390"/>
      <c r="AC62" s="391"/>
      <c r="AD62" s="391">
        <v>1</v>
      </c>
      <c r="AE62" s="391"/>
      <c r="AF62" s="391"/>
      <c r="AG62" s="392"/>
      <c r="AH62" s="386"/>
      <c r="AI62" s="204"/>
      <c r="AJ62" s="204" t="s">
        <v>601</v>
      </c>
      <c r="AK62" s="204"/>
      <c r="AL62" s="204"/>
      <c r="AM62" s="394"/>
    </row>
    <row r="63" spans="1:39" s="66" customFormat="1" ht="15.75" customHeight="1" x14ac:dyDescent="0.2">
      <c r="A63" s="136" t="s">
        <v>794</v>
      </c>
      <c r="B63" s="268" t="s">
        <v>408</v>
      </c>
      <c r="C63" s="156" t="s">
        <v>162</v>
      </c>
      <c r="D63" s="153">
        <v>5</v>
      </c>
      <c r="E63" s="153">
        <v>4</v>
      </c>
      <c r="F63" s="153">
        <v>1</v>
      </c>
      <c r="G63" s="152">
        <v>12</v>
      </c>
      <c r="H63" s="153">
        <v>1</v>
      </c>
      <c r="I63" s="153">
        <v>11</v>
      </c>
      <c r="J63" s="153">
        <v>1</v>
      </c>
      <c r="K63" s="157">
        <f>SUM(E63,G63,I63)</f>
        <v>27</v>
      </c>
      <c r="L63" s="157">
        <f>((E63*1.5)*F63)+(G63*H63)+(I63*J63)</f>
        <v>29</v>
      </c>
      <c r="M63" s="154"/>
      <c r="O63" s="386" t="s">
        <v>597</v>
      </c>
      <c r="P63" s="204"/>
      <c r="Q63" s="204"/>
      <c r="R63" s="204"/>
      <c r="S63" s="386"/>
      <c r="T63" s="204"/>
      <c r="U63" s="204">
        <v>1</v>
      </c>
      <c r="V63" s="204"/>
      <c r="W63" s="204"/>
      <c r="X63" s="204"/>
      <c r="Y63" s="390" t="s">
        <v>597</v>
      </c>
      <c r="Z63" s="391"/>
      <c r="AA63" s="392"/>
      <c r="AB63" s="390"/>
      <c r="AC63" s="391"/>
      <c r="AD63" s="391">
        <v>1</v>
      </c>
      <c r="AE63" s="391"/>
      <c r="AF63" s="391"/>
      <c r="AG63" s="392"/>
      <c r="AH63" s="386"/>
      <c r="AI63" s="204"/>
      <c r="AJ63" s="204" t="s">
        <v>601</v>
      </c>
      <c r="AK63" s="204"/>
      <c r="AL63" s="204"/>
      <c r="AM63" s="394"/>
    </row>
    <row r="64" spans="1:39" s="66" customFormat="1" ht="15.75" customHeight="1" x14ac:dyDescent="0.2">
      <c r="A64" s="136"/>
      <c r="B64" s="268" t="s">
        <v>409</v>
      </c>
      <c r="C64" s="151" t="s">
        <v>163</v>
      </c>
      <c r="D64" s="152"/>
      <c r="E64" s="153"/>
      <c r="F64" s="153"/>
      <c r="G64" s="153"/>
      <c r="H64" s="153"/>
      <c r="I64" s="153"/>
      <c r="J64" s="153"/>
      <c r="K64" s="153"/>
      <c r="L64" s="153"/>
      <c r="M64" s="154"/>
      <c r="O64" s="337"/>
      <c r="P64" s="136"/>
      <c r="Q64" s="136"/>
      <c r="R64" s="136"/>
      <c r="S64" s="337"/>
      <c r="T64" s="136"/>
      <c r="U64" s="136"/>
      <c r="V64" s="136"/>
      <c r="W64" s="136"/>
      <c r="X64" s="136"/>
      <c r="Y64" s="390"/>
      <c r="Z64" s="391"/>
      <c r="AA64" s="392"/>
      <c r="AB64" s="390"/>
      <c r="AC64" s="391"/>
      <c r="AD64" s="391"/>
      <c r="AE64" s="391"/>
      <c r="AF64" s="391"/>
      <c r="AG64" s="392"/>
      <c r="AH64" s="337"/>
      <c r="AI64" s="136"/>
      <c r="AJ64" s="136"/>
      <c r="AK64" s="136"/>
      <c r="AL64" s="136"/>
      <c r="AM64" s="338"/>
    </row>
    <row r="65" spans="1:39" s="66" customFormat="1" ht="15.75" customHeight="1" x14ac:dyDescent="0.2">
      <c r="A65" s="136" t="s">
        <v>792</v>
      </c>
      <c r="B65" s="268" t="s">
        <v>410</v>
      </c>
      <c r="C65" s="156" t="s">
        <v>164</v>
      </c>
      <c r="D65" s="153">
        <v>3</v>
      </c>
      <c r="E65" s="153">
        <v>4</v>
      </c>
      <c r="F65" s="153">
        <v>1</v>
      </c>
      <c r="G65" s="152">
        <v>8</v>
      </c>
      <c r="H65" s="153">
        <v>1</v>
      </c>
      <c r="I65" s="153">
        <v>8</v>
      </c>
      <c r="J65" s="153">
        <v>1</v>
      </c>
      <c r="K65" s="157">
        <f>SUM(E65,G65,I65)</f>
        <v>20</v>
      </c>
      <c r="L65" s="157">
        <f>((E65*1.5)*F65)+(G65*H65)+(I65*J65)</f>
        <v>22</v>
      </c>
      <c r="M65" s="154"/>
      <c r="O65" s="386" t="s">
        <v>597</v>
      </c>
      <c r="P65" s="204"/>
      <c r="Q65" s="204"/>
      <c r="R65" s="204"/>
      <c r="S65" s="386"/>
      <c r="T65" s="204"/>
      <c r="U65" s="204">
        <v>1</v>
      </c>
      <c r="V65" s="204"/>
      <c r="W65" s="204"/>
      <c r="X65" s="204"/>
      <c r="Y65" s="390" t="s">
        <v>597</v>
      </c>
      <c r="Z65" s="391"/>
      <c r="AA65" s="392"/>
      <c r="AB65" s="390"/>
      <c r="AC65" s="391"/>
      <c r="AD65" s="391">
        <v>1</v>
      </c>
      <c r="AE65" s="391"/>
      <c r="AF65" s="391"/>
      <c r="AG65" s="392"/>
      <c r="AH65" s="386"/>
      <c r="AI65" s="204"/>
      <c r="AJ65" s="204" t="s">
        <v>601</v>
      </c>
      <c r="AK65" s="204"/>
      <c r="AL65" s="204"/>
      <c r="AM65" s="394"/>
    </row>
    <row r="66" spans="1:39" s="66" customFormat="1" ht="15.75" customHeight="1" x14ac:dyDescent="0.2">
      <c r="A66" s="136" t="s">
        <v>795</v>
      </c>
      <c r="B66" s="268" t="s">
        <v>411</v>
      </c>
      <c r="C66" s="156" t="s">
        <v>165</v>
      </c>
      <c r="D66" s="153">
        <v>3</v>
      </c>
      <c r="E66" s="153">
        <v>4</v>
      </c>
      <c r="F66" s="153">
        <v>1</v>
      </c>
      <c r="G66" s="152">
        <v>8</v>
      </c>
      <c r="H66" s="153">
        <v>1</v>
      </c>
      <c r="I66" s="153">
        <v>8</v>
      </c>
      <c r="J66" s="153">
        <v>1</v>
      </c>
      <c r="K66" s="157">
        <f>SUM(E66,G66,I66)</f>
        <v>20</v>
      </c>
      <c r="L66" s="157">
        <f>((E66*1.5)*F66)+(G66*H66)+(I66*J66)</f>
        <v>22</v>
      </c>
      <c r="M66" s="154"/>
      <c r="O66" s="386" t="s">
        <v>597</v>
      </c>
      <c r="P66" s="204"/>
      <c r="Q66" s="204"/>
      <c r="R66" s="204"/>
      <c r="S66" s="386"/>
      <c r="T66" s="204"/>
      <c r="U66" s="204">
        <v>1</v>
      </c>
      <c r="V66" s="204"/>
      <c r="W66" s="204"/>
      <c r="X66" s="204"/>
      <c r="Y66" s="390" t="s">
        <v>597</v>
      </c>
      <c r="Z66" s="391"/>
      <c r="AA66" s="392"/>
      <c r="AB66" s="390"/>
      <c r="AC66" s="391"/>
      <c r="AD66" s="391">
        <v>1</v>
      </c>
      <c r="AE66" s="391"/>
      <c r="AF66" s="391"/>
      <c r="AG66" s="392"/>
      <c r="AH66" s="386"/>
      <c r="AI66" s="204"/>
      <c r="AJ66" s="204" t="s">
        <v>601</v>
      </c>
      <c r="AK66" s="204"/>
      <c r="AL66" s="204"/>
      <c r="AM66" s="394"/>
    </row>
    <row r="67" spans="1:39" ht="26.25" customHeight="1" x14ac:dyDescent="0.2">
      <c r="A67" s="136"/>
      <c r="B67" s="267" t="s">
        <v>412</v>
      </c>
      <c r="C67" s="21" t="s">
        <v>137</v>
      </c>
      <c r="D67" s="22"/>
      <c r="E67" s="23"/>
      <c r="F67" s="23"/>
      <c r="G67" s="23"/>
      <c r="H67" s="23"/>
      <c r="I67" s="23"/>
      <c r="J67" s="23"/>
      <c r="K67" s="23"/>
      <c r="L67" s="23"/>
      <c r="M67" s="25"/>
      <c r="O67" s="54"/>
      <c r="P67" s="55"/>
      <c r="Q67" s="55"/>
      <c r="R67" s="55"/>
      <c r="S67" s="54"/>
      <c r="T67" s="55"/>
      <c r="U67" s="55"/>
      <c r="V67" s="55"/>
      <c r="W67" s="55"/>
      <c r="X67" s="55"/>
      <c r="Y67" s="54"/>
      <c r="Z67" s="55"/>
      <c r="AA67" s="56"/>
      <c r="AB67" s="54"/>
      <c r="AC67" s="55"/>
      <c r="AD67" s="55"/>
      <c r="AE67" s="55"/>
      <c r="AF67" s="55"/>
      <c r="AG67" s="56"/>
      <c r="AH67" s="57"/>
      <c r="AI67" s="58"/>
      <c r="AJ67" s="58"/>
      <c r="AK67" s="58"/>
      <c r="AL67" s="58"/>
      <c r="AM67" s="59"/>
    </row>
    <row r="68" spans="1:39" s="148" customFormat="1" ht="15" customHeight="1" thickBot="1" x14ac:dyDescent="0.25">
      <c r="A68" s="204" t="s">
        <v>796</v>
      </c>
      <c r="B68" s="268" t="s">
        <v>413</v>
      </c>
      <c r="C68" s="158" t="s">
        <v>166</v>
      </c>
      <c r="D68" s="159">
        <v>2</v>
      </c>
      <c r="E68" s="160">
        <v>0</v>
      </c>
      <c r="F68" s="160">
        <v>1</v>
      </c>
      <c r="G68" s="161">
        <v>20</v>
      </c>
      <c r="H68" s="161">
        <v>1</v>
      </c>
      <c r="I68" s="161">
        <v>0</v>
      </c>
      <c r="J68" s="160">
        <v>1</v>
      </c>
      <c r="K68" s="162">
        <f>SUM(E68,G68,I68)</f>
        <v>20</v>
      </c>
      <c r="L68" s="162">
        <f>((E68*F68)*1.5)+(G68*H68)+(I68*J68)</f>
        <v>20</v>
      </c>
      <c r="M68" s="163" t="s">
        <v>138</v>
      </c>
      <c r="O68" s="385" t="s">
        <v>597</v>
      </c>
      <c r="P68" s="340"/>
      <c r="Q68" s="395" t="s">
        <v>597</v>
      </c>
      <c r="R68" s="340"/>
      <c r="S68" s="339"/>
      <c r="T68" s="340"/>
      <c r="U68" s="340"/>
      <c r="V68" s="340"/>
      <c r="W68" s="340"/>
      <c r="X68" s="340"/>
      <c r="Y68" s="397" t="s">
        <v>597</v>
      </c>
      <c r="Z68" s="398" t="s">
        <v>597</v>
      </c>
      <c r="AA68" s="399"/>
      <c r="AB68" s="397"/>
      <c r="AC68" s="398"/>
      <c r="AD68" s="398"/>
      <c r="AE68" s="398"/>
      <c r="AF68" s="398"/>
      <c r="AG68" s="399"/>
      <c r="AH68" s="339" t="s">
        <v>600</v>
      </c>
      <c r="AI68" s="340"/>
      <c r="AJ68" s="340"/>
      <c r="AK68" s="340"/>
      <c r="AL68" s="340"/>
      <c r="AM68" s="341"/>
    </row>
    <row r="69" spans="1:39" s="138" customFormat="1" ht="15" customHeight="1" x14ac:dyDescent="0.2">
      <c r="B69" s="264"/>
      <c r="C69" s="74" t="s">
        <v>66</v>
      </c>
      <c r="D69" s="117">
        <f>SUM(D56,D57,D59,D62,D63,D65,D66,D68)</f>
        <v>30</v>
      </c>
      <c r="E69" s="117">
        <f>SUM(E56,E57,E59,E62,E63,E65,E66,E68)</f>
        <v>30</v>
      </c>
      <c r="F69" s="118">
        <v>1</v>
      </c>
      <c r="G69" s="117">
        <f>SUM(G56,G57,G59,G62,G63,G65,G66,G68)</f>
        <v>112</v>
      </c>
      <c r="H69" s="118">
        <v>1</v>
      </c>
      <c r="I69" s="117">
        <f>SUM(I56,I57,I59,I62,I63,I65,I66,I68)</f>
        <v>60</v>
      </c>
      <c r="J69" s="118">
        <v>1</v>
      </c>
      <c r="K69" s="117">
        <f>SUM(K56,K57,K59,K62,K63,K65,K66,K68)</f>
        <v>202</v>
      </c>
      <c r="L69" s="167">
        <f>((E69*F69)*1.5)+(G69*H69)+(I69*J69)</f>
        <v>217</v>
      </c>
      <c r="M69" s="126"/>
      <c r="O69" s="198" t="s">
        <v>730</v>
      </c>
      <c r="P69" s="388"/>
      <c r="Q69" s="388"/>
      <c r="R69" s="388"/>
      <c r="S69" s="388"/>
      <c r="T69" s="388"/>
      <c r="U69" s="388"/>
      <c r="V69" s="388"/>
      <c r="W69" s="388"/>
      <c r="X69" s="388"/>
      <c r="Y69" s="272"/>
      <c r="Z69" s="272"/>
      <c r="AA69" s="272"/>
      <c r="AB69" s="272"/>
      <c r="AC69" s="272"/>
      <c r="AD69" s="272"/>
      <c r="AE69" s="272"/>
      <c r="AF69" s="272"/>
      <c r="AG69" s="272"/>
      <c r="AH69" s="388"/>
      <c r="AI69" s="388"/>
      <c r="AJ69" s="388"/>
      <c r="AK69" s="388"/>
      <c r="AL69" s="388"/>
      <c r="AM69" s="388"/>
    </row>
    <row r="70" spans="1:39" s="61" customFormat="1" ht="15" customHeight="1" thickBot="1" x14ac:dyDescent="0.25">
      <c r="B70" s="265"/>
      <c r="C70" s="62"/>
      <c r="D70" s="63"/>
      <c r="E70" s="64"/>
      <c r="F70" s="64"/>
      <c r="G70" s="64"/>
      <c r="H70" s="64"/>
      <c r="I70" s="64"/>
      <c r="J70" s="64"/>
      <c r="K70" s="70"/>
      <c r="L70" s="70"/>
      <c r="M70" s="65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</row>
    <row r="71" spans="1:39" s="61" customFormat="1" ht="32.25" customHeight="1" thickBot="1" x14ac:dyDescent="0.25">
      <c r="B71" s="265"/>
      <c r="C71" s="62"/>
      <c r="D71" s="63"/>
      <c r="E71" s="64"/>
      <c r="F71" s="64"/>
      <c r="G71" s="64"/>
      <c r="H71" s="64"/>
      <c r="I71" s="64"/>
      <c r="J71" s="64"/>
      <c r="K71" s="70"/>
      <c r="L71" s="70"/>
      <c r="M71" s="65"/>
      <c r="O71" s="491" t="s">
        <v>50</v>
      </c>
      <c r="P71" s="492"/>
      <c r="Q71" s="492"/>
      <c r="R71" s="492"/>
      <c r="S71" s="546" t="s">
        <v>51</v>
      </c>
      <c r="T71" s="547"/>
      <c r="U71" s="547"/>
      <c r="V71" s="547"/>
      <c r="W71" s="547"/>
      <c r="X71" s="547"/>
      <c r="Y71" s="548" t="s">
        <v>52</v>
      </c>
      <c r="Z71" s="549"/>
      <c r="AA71" s="550"/>
      <c r="AB71" s="551" t="s">
        <v>53</v>
      </c>
      <c r="AC71" s="552"/>
      <c r="AD71" s="552"/>
      <c r="AE71" s="552"/>
      <c r="AF71" s="552"/>
      <c r="AG71" s="553"/>
      <c r="AH71" s="554" t="s">
        <v>54</v>
      </c>
      <c r="AI71" s="555"/>
      <c r="AJ71" s="555"/>
      <c r="AK71" s="555"/>
      <c r="AL71" s="555"/>
      <c r="AM71" s="556"/>
    </row>
    <row r="72" spans="1:39" ht="15" customHeight="1" x14ac:dyDescent="0.2">
      <c r="A72" s="61"/>
      <c r="B72" s="265"/>
      <c r="C72" s="62"/>
      <c r="D72" s="63"/>
      <c r="E72" s="64"/>
      <c r="F72" s="64"/>
      <c r="G72" s="64"/>
      <c r="H72" s="64"/>
      <c r="I72" s="64"/>
      <c r="J72" s="64"/>
      <c r="K72" s="70"/>
      <c r="L72" s="70"/>
      <c r="M72" s="65"/>
      <c r="N72" s="61"/>
      <c r="O72" s="351" t="s">
        <v>55</v>
      </c>
      <c r="P72" s="350" t="s">
        <v>56</v>
      </c>
      <c r="Q72" s="350" t="s">
        <v>57</v>
      </c>
      <c r="R72" s="350" t="s">
        <v>59</v>
      </c>
      <c r="S72" s="507" t="s">
        <v>55</v>
      </c>
      <c r="T72" s="508"/>
      <c r="U72" s="508" t="s">
        <v>61</v>
      </c>
      <c r="V72" s="508"/>
      <c r="W72" s="508" t="s">
        <v>59</v>
      </c>
      <c r="X72" s="508"/>
      <c r="Y72" s="43" t="s">
        <v>55</v>
      </c>
      <c r="Z72" s="44" t="s">
        <v>57</v>
      </c>
      <c r="AA72" s="328" t="s">
        <v>59</v>
      </c>
      <c r="AB72" s="502" t="s">
        <v>55</v>
      </c>
      <c r="AC72" s="503"/>
      <c r="AD72" s="504" t="s">
        <v>61</v>
      </c>
      <c r="AE72" s="503"/>
      <c r="AF72" s="504" t="s">
        <v>59</v>
      </c>
      <c r="AG72" s="505"/>
      <c r="AH72" s="506" t="s">
        <v>55</v>
      </c>
      <c r="AI72" s="500"/>
      <c r="AJ72" s="499" t="s">
        <v>61</v>
      </c>
      <c r="AK72" s="500"/>
      <c r="AL72" s="499" t="s">
        <v>59</v>
      </c>
      <c r="AM72" s="501"/>
    </row>
    <row r="73" spans="1:39" ht="30" customHeight="1" x14ac:dyDescent="0.2">
      <c r="A73" s="231" t="s">
        <v>337</v>
      </c>
      <c r="C73" s="71" t="s">
        <v>24</v>
      </c>
      <c r="D73" s="91" t="s">
        <v>5</v>
      </c>
      <c r="E73" s="11" t="s">
        <v>8</v>
      </c>
      <c r="F73" s="11" t="s">
        <v>9</v>
      </c>
      <c r="G73" s="12" t="s">
        <v>10</v>
      </c>
      <c r="H73" s="13" t="s">
        <v>9</v>
      </c>
      <c r="I73" s="12" t="s">
        <v>11</v>
      </c>
      <c r="J73" s="13" t="s">
        <v>12</v>
      </c>
      <c r="K73" s="14" t="s">
        <v>13</v>
      </c>
      <c r="L73" s="13" t="s">
        <v>14</v>
      </c>
      <c r="M73" s="34" t="s">
        <v>15</v>
      </c>
      <c r="O73" s="45" t="s">
        <v>62</v>
      </c>
      <c r="P73" s="46" t="s">
        <v>62</v>
      </c>
      <c r="Q73" s="46" t="s">
        <v>62</v>
      </c>
      <c r="R73" s="46" t="s">
        <v>62</v>
      </c>
      <c r="S73" s="45" t="s">
        <v>62</v>
      </c>
      <c r="T73" s="46" t="s">
        <v>63</v>
      </c>
      <c r="U73" s="46" t="s">
        <v>62</v>
      </c>
      <c r="V73" s="46" t="s">
        <v>63</v>
      </c>
      <c r="W73" s="46" t="s">
        <v>62</v>
      </c>
      <c r="X73" s="46" t="s">
        <v>63</v>
      </c>
      <c r="Y73" s="48" t="s">
        <v>62</v>
      </c>
      <c r="Z73" s="49" t="s">
        <v>62</v>
      </c>
      <c r="AA73" s="50" t="s">
        <v>62</v>
      </c>
      <c r="AB73" s="48" t="s">
        <v>62</v>
      </c>
      <c r="AC73" s="49" t="s">
        <v>63</v>
      </c>
      <c r="AD73" s="49" t="s">
        <v>62</v>
      </c>
      <c r="AE73" s="49" t="s">
        <v>63</v>
      </c>
      <c r="AF73" s="49" t="s">
        <v>62</v>
      </c>
      <c r="AG73" s="50" t="s">
        <v>63</v>
      </c>
      <c r="AH73" s="51" t="s">
        <v>62</v>
      </c>
      <c r="AI73" s="52" t="s">
        <v>63</v>
      </c>
      <c r="AJ73" s="52" t="s">
        <v>62</v>
      </c>
      <c r="AK73" s="52" t="s">
        <v>63</v>
      </c>
      <c r="AL73" s="52" t="s">
        <v>62</v>
      </c>
      <c r="AM73" s="53" t="s">
        <v>63</v>
      </c>
    </row>
    <row r="74" spans="1:39" ht="26.25" customHeight="1" x14ac:dyDescent="0.2">
      <c r="A74" s="136"/>
      <c r="B74" s="267" t="s">
        <v>414</v>
      </c>
      <c r="C74" s="21" t="s">
        <v>158</v>
      </c>
      <c r="D74" s="22"/>
      <c r="E74" s="23"/>
      <c r="F74" s="23"/>
      <c r="G74" s="23"/>
      <c r="H74" s="23"/>
      <c r="I74" s="23"/>
      <c r="J74" s="23"/>
      <c r="K74" s="23"/>
      <c r="L74" s="23"/>
      <c r="M74" s="25"/>
      <c r="O74" s="54"/>
      <c r="P74" s="55"/>
      <c r="Q74" s="55"/>
      <c r="R74" s="55"/>
      <c r="S74" s="54"/>
      <c r="T74" s="55"/>
      <c r="U74" s="55"/>
      <c r="V74" s="55"/>
      <c r="W74" s="55"/>
      <c r="X74" s="55"/>
      <c r="Y74" s="54"/>
      <c r="Z74" s="55"/>
      <c r="AA74" s="56"/>
      <c r="AB74" s="54"/>
      <c r="AC74" s="55"/>
      <c r="AD74" s="55"/>
      <c r="AE74" s="55"/>
      <c r="AF74" s="55"/>
      <c r="AG74" s="56"/>
      <c r="AH74" s="57"/>
      <c r="AI74" s="58"/>
      <c r="AJ74" s="58"/>
      <c r="AK74" s="58"/>
      <c r="AL74" s="58"/>
      <c r="AM74" s="59"/>
    </row>
    <row r="75" spans="1:39" s="148" customFormat="1" ht="15" customHeight="1" thickBot="1" x14ac:dyDescent="0.25">
      <c r="A75" s="136" t="s">
        <v>797</v>
      </c>
      <c r="B75" s="268" t="s">
        <v>415</v>
      </c>
      <c r="C75" s="158" t="s">
        <v>167</v>
      </c>
      <c r="D75" s="164">
        <v>30</v>
      </c>
      <c r="E75" s="160">
        <v>0</v>
      </c>
      <c r="F75" s="160">
        <v>1</v>
      </c>
      <c r="G75" s="161">
        <v>0</v>
      </c>
      <c r="H75" s="161">
        <v>1</v>
      </c>
      <c r="I75" s="161">
        <v>0</v>
      </c>
      <c r="J75" s="160">
        <v>1</v>
      </c>
      <c r="K75" s="157">
        <f>SUM(E75,G75,I75)</f>
        <v>0</v>
      </c>
      <c r="L75" s="157">
        <f>((E75*1.5)*F75)+(G75*H75)+(I75*J75)</f>
        <v>0</v>
      </c>
      <c r="M75" s="163"/>
      <c r="O75" s="339"/>
      <c r="P75" s="340"/>
      <c r="Q75" s="340"/>
      <c r="R75" s="340"/>
      <c r="S75" s="339" t="s">
        <v>597</v>
      </c>
      <c r="T75" s="340"/>
      <c r="U75" s="340" t="s">
        <v>597</v>
      </c>
      <c r="V75" s="340"/>
      <c r="W75" s="340"/>
      <c r="X75" s="340"/>
      <c r="Y75" s="397"/>
      <c r="Z75" s="398"/>
      <c r="AA75" s="399"/>
      <c r="AB75" s="397" t="s">
        <v>597</v>
      </c>
      <c r="AC75" s="398"/>
      <c r="AD75" s="398" t="s">
        <v>597</v>
      </c>
      <c r="AE75" s="398"/>
      <c r="AF75" s="398"/>
      <c r="AG75" s="399"/>
      <c r="AH75" s="339" t="s">
        <v>600</v>
      </c>
      <c r="AI75" s="340"/>
      <c r="AJ75" s="340"/>
      <c r="AK75" s="340"/>
      <c r="AL75" s="340"/>
      <c r="AM75" s="341"/>
    </row>
    <row r="76" spans="1:39" s="138" customFormat="1" ht="15" customHeight="1" x14ac:dyDescent="0.2">
      <c r="B76" s="264"/>
      <c r="C76" s="74" t="s">
        <v>67</v>
      </c>
      <c r="D76" s="117">
        <f>D75</f>
        <v>30</v>
      </c>
      <c r="E76" s="117">
        <f>E75</f>
        <v>0</v>
      </c>
      <c r="F76" s="118">
        <v>1</v>
      </c>
      <c r="G76" s="117">
        <f>G75</f>
        <v>0</v>
      </c>
      <c r="H76" s="118">
        <v>1</v>
      </c>
      <c r="I76" s="117">
        <f>I75</f>
        <v>0</v>
      </c>
      <c r="J76" s="118">
        <v>1</v>
      </c>
      <c r="K76" s="166">
        <f>SUM(E76,G76,I76)</f>
        <v>0</v>
      </c>
      <c r="L76" s="166">
        <f>((E76*1.5)*F76)+(G76*H76)+(I76*J76)</f>
        <v>0</v>
      </c>
      <c r="M76" s="126"/>
      <c r="O76" s="198" t="s">
        <v>730</v>
      </c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</row>
    <row r="77" spans="1:39" ht="15" customHeight="1" x14ac:dyDescent="0.2">
      <c r="C77" s="1" t="s">
        <v>27</v>
      </c>
      <c r="D77" s="2">
        <f>SUM(D69,D76)</f>
        <v>60</v>
      </c>
      <c r="E77" s="2">
        <f>SUM(E69,E76)</f>
        <v>30</v>
      </c>
      <c r="F77" s="5">
        <v>1</v>
      </c>
      <c r="G77" s="2">
        <f>SUM(G69,G76)</f>
        <v>112</v>
      </c>
      <c r="H77" s="7">
        <v>1</v>
      </c>
      <c r="I77" s="2">
        <f>SUM(I69,I76)</f>
        <v>60</v>
      </c>
      <c r="J77" s="5">
        <v>1</v>
      </c>
      <c r="K77" s="166">
        <f>SUM(E77,G77,I77)</f>
        <v>202</v>
      </c>
      <c r="L77" s="166">
        <f>((E77*1.5)*F77)+(G77*H77)+(I77*J77)</f>
        <v>217</v>
      </c>
      <c r="M77" s="30"/>
    </row>
    <row r="79" spans="1:39" s="96" customFormat="1" ht="15" customHeight="1" x14ac:dyDescent="0.2">
      <c r="B79" s="266"/>
      <c r="C79" s="133" t="s">
        <v>28</v>
      </c>
      <c r="D79" s="134">
        <f>SUM(D48,D77)</f>
        <v>120</v>
      </c>
      <c r="E79" s="134">
        <f>SUM(E48,E77)</f>
        <v>94</v>
      </c>
      <c r="F79" s="135">
        <v>1</v>
      </c>
      <c r="G79" s="134">
        <f>SUM(G48,G77)</f>
        <v>346</v>
      </c>
      <c r="H79" s="135">
        <v>1</v>
      </c>
      <c r="I79" s="134">
        <f>SUM(I48,I77)</f>
        <v>214</v>
      </c>
      <c r="J79" s="135">
        <v>1</v>
      </c>
      <c r="K79" s="167">
        <f>SUM(E79,G79,I79)</f>
        <v>654</v>
      </c>
      <c r="L79" s="134">
        <f>L42+L77</f>
        <v>238</v>
      </c>
      <c r="M79" s="136"/>
    </row>
  </sheetData>
  <mergeCells count="70">
    <mergeCell ref="O71:R71"/>
    <mergeCell ref="S71:X71"/>
    <mergeCell ref="S52:T52"/>
    <mergeCell ref="U52:V52"/>
    <mergeCell ref="W52:X52"/>
    <mergeCell ref="AL72:AM72"/>
    <mergeCell ref="Y71:AA71"/>
    <mergeCell ref="AB71:AG71"/>
    <mergeCell ref="AH71:AM71"/>
    <mergeCell ref="S72:T72"/>
    <mergeCell ref="U72:V72"/>
    <mergeCell ref="W72:X72"/>
    <mergeCell ref="AB72:AC72"/>
    <mergeCell ref="AD72:AE72"/>
    <mergeCell ref="AF72:AG72"/>
    <mergeCell ref="AH72:AI72"/>
    <mergeCell ref="AJ72:AK72"/>
    <mergeCell ref="AF52:AG52"/>
    <mergeCell ref="AH52:AI52"/>
    <mergeCell ref="Y50:AG50"/>
    <mergeCell ref="AH50:AM50"/>
    <mergeCell ref="S51:X51"/>
    <mergeCell ref="Y51:AA51"/>
    <mergeCell ref="AB51:AG51"/>
    <mergeCell ref="AH51:AM51"/>
    <mergeCell ref="AJ52:AK52"/>
    <mergeCell ref="AL52:AM52"/>
    <mergeCell ref="O50:X50"/>
    <mergeCell ref="O51:R51"/>
    <mergeCell ref="S27:T27"/>
    <mergeCell ref="AB52:AC52"/>
    <mergeCell ref="AD52:AE52"/>
    <mergeCell ref="U27:V27"/>
    <mergeCell ref="W27:X27"/>
    <mergeCell ref="AJ27:AK27"/>
    <mergeCell ref="AL27:AM27"/>
    <mergeCell ref="AB27:AC27"/>
    <mergeCell ref="AD27:AE27"/>
    <mergeCell ref="AF27:AG27"/>
    <mergeCell ref="AH27:AI27"/>
    <mergeCell ref="AH5:AM5"/>
    <mergeCell ref="O26:R26"/>
    <mergeCell ref="S26:X26"/>
    <mergeCell ref="Y26:AA26"/>
    <mergeCell ref="AB26:AG26"/>
    <mergeCell ref="AH26:AM26"/>
    <mergeCell ref="Y4:AG4"/>
    <mergeCell ref="S6:T6"/>
    <mergeCell ref="U6:V6"/>
    <mergeCell ref="W6:X6"/>
    <mergeCell ref="AH4:AM4"/>
    <mergeCell ref="O4:X4"/>
    <mergeCell ref="AJ6:AK6"/>
    <mergeCell ref="AL6:AM6"/>
    <mergeCell ref="AB6:AC6"/>
    <mergeCell ref="AD6:AE6"/>
    <mergeCell ref="AF6:AG6"/>
    <mergeCell ref="AH6:AI6"/>
    <mergeCell ref="O5:R5"/>
    <mergeCell ref="S5:X5"/>
    <mergeCell ref="Y5:AA5"/>
    <mergeCell ref="AB5:AG5"/>
    <mergeCell ref="C51:C52"/>
    <mergeCell ref="C5:C6"/>
    <mergeCell ref="D5:D6"/>
    <mergeCell ref="E5:M5"/>
    <mergeCell ref="E6:M6"/>
    <mergeCell ref="D51:D52"/>
    <mergeCell ref="E51:M51"/>
    <mergeCell ref="E52:M5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C0DA-F917-4A87-9C27-929EDF547FF6}">
  <dimension ref="A1:Z93"/>
  <sheetViews>
    <sheetView topLeftCell="A73" workbookViewId="0">
      <selection activeCell="C51" sqref="C51:C52"/>
    </sheetView>
  </sheetViews>
  <sheetFormatPr baseColWidth="10" defaultColWidth="12.5703125" defaultRowHeight="15" customHeight="1" x14ac:dyDescent="0.2"/>
  <cols>
    <col min="1" max="1" width="12.5703125" style="4"/>
    <col min="2" max="2" width="24" style="18" bestFit="1" customWidth="1"/>
    <col min="3" max="3" width="52.28515625" style="4" customWidth="1"/>
    <col min="4" max="4" width="13.85546875" style="32" customWidth="1"/>
    <col min="5" max="5" width="9.42578125" style="32" customWidth="1"/>
    <col min="6" max="6" width="10.140625" style="32" customWidth="1"/>
    <col min="7" max="7" width="10.5703125" style="32" customWidth="1"/>
    <col min="8" max="8" width="12.7109375" style="32" customWidth="1"/>
    <col min="9" max="9" width="9.85546875" style="32" customWidth="1"/>
    <col min="10" max="10" width="11.140625" style="32" customWidth="1"/>
    <col min="11" max="11" width="16.7109375" style="32" customWidth="1"/>
    <col min="12" max="12" width="10.140625" style="32" customWidth="1"/>
    <col min="13" max="13" width="12.5703125" style="4" customWidth="1"/>
    <col min="14" max="14" width="12.5703125" style="4"/>
    <col min="15" max="15" width="6.42578125" style="96" customWidth="1"/>
    <col min="16" max="17" width="6.42578125" style="4" customWidth="1"/>
    <col min="18" max="18" width="6.42578125" style="96" customWidth="1"/>
    <col min="19" max="20" width="6.42578125" style="4" customWidth="1"/>
    <col min="21" max="22" width="5.5703125" style="96" customWidth="1"/>
    <col min="23" max="23" width="6" style="4" customWidth="1"/>
    <col min="24" max="24" width="6.85546875" style="4" customWidth="1"/>
    <col min="25" max="25" width="4.42578125" style="4" bestFit="1" customWidth="1"/>
    <col min="26" max="26" width="8" style="4" customWidth="1"/>
    <col min="27" max="16384" width="12.5703125" style="4"/>
  </cols>
  <sheetData>
    <row r="1" spans="1:26" ht="15" customHeight="1" x14ac:dyDescent="0.2">
      <c r="C1" s="16"/>
      <c r="D1" s="17" t="s">
        <v>0</v>
      </c>
      <c r="E1" s="31"/>
      <c r="F1" s="18" t="s">
        <v>1</v>
      </c>
      <c r="G1" s="31"/>
      <c r="H1" s="31"/>
      <c r="I1" s="31"/>
      <c r="J1" s="31"/>
      <c r="K1" s="17" t="s">
        <v>25</v>
      </c>
      <c r="L1" s="31"/>
      <c r="M1" s="18" t="s">
        <v>25</v>
      </c>
    </row>
    <row r="2" spans="1:26" ht="15" customHeight="1" thickBot="1" x14ac:dyDescent="0.25">
      <c r="C2" s="16"/>
      <c r="D2" s="17" t="s">
        <v>2</v>
      </c>
      <c r="E2" s="31"/>
      <c r="F2" s="470" t="s">
        <v>799</v>
      </c>
      <c r="G2" s="31"/>
      <c r="H2" s="31"/>
      <c r="I2" s="31"/>
      <c r="J2" s="31"/>
      <c r="K2" s="17" t="s">
        <v>25</v>
      </c>
      <c r="L2" s="31"/>
      <c r="M2" s="33" t="s">
        <v>25</v>
      </c>
      <c r="O2" s="468" t="s">
        <v>772</v>
      </c>
      <c r="P2" s="36"/>
      <c r="Q2" s="36"/>
      <c r="R2" s="36"/>
      <c r="S2" s="36"/>
      <c r="T2" s="36"/>
      <c r="U2" s="37"/>
      <c r="V2" s="37"/>
      <c r="W2" s="37"/>
      <c r="X2" s="37"/>
      <c r="Y2" s="37"/>
      <c r="Z2" s="37"/>
    </row>
    <row r="3" spans="1:26" ht="32.25" customHeight="1" thickBot="1" x14ac:dyDescent="0.25">
      <c r="C3" s="19"/>
      <c r="D3" s="20" t="s">
        <v>3</v>
      </c>
      <c r="F3" s="18" t="s">
        <v>4</v>
      </c>
      <c r="K3" s="20" t="s">
        <v>25</v>
      </c>
      <c r="M3" s="18" t="s">
        <v>25</v>
      </c>
      <c r="O3" s="535" t="s">
        <v>47</v>
      </c>
      <c r="P3" s="536"/>
      <c r="Q3" s="536"/>
      <c r="R3" s="561" t="s">
        <v>48</v>
      </c>
      <c r="S3" s="562"/>
      <c r="T3" s="563"/>
      <c r="U3" s="564" t="s">
        <v>645</v>
      </c>
      <c r="V3" s="565"/>
      <c r="W3" s="565"/>
      <c r="X3" s="565"/>
      <c r="Y3" s="565"/>
      <c r="Z3" s="566"/>
    </row>
    <row r="4" spans="1:26" ht="30.75" customHeight="1" thickBot="1" x14ac:dyDescent="0.25">
      <c r="C4" s="19"/>
      <c r="D4" s="20" t="s">
        <v>3</v>
      </c>
      <c r="F4" s="4" t="s">
        <v>246</v>
      </c>
      <c r="K4" s="20" t="s">
        <v>25</v>
      </c>
      <c r="O4" s="491" t="s">
        <v>643</v>
      </c>
      <c r="P4" s="492"/>
      <c r="Q4" s="492"/>
      <c r="R4" s="558" t="s">
        <v>643</v>
      </c>
      <c r="S4" s="559"/>
      <c r="T4" s="560"/>
      <c r="U4" s="554" t="s">
        <v>54</v>
      </c>
      <c r="V4" s="555"/>
      <c r="W4" s="555"/>
      <c r="X4" s="555"/>
      <c r="Y4" s="555"/>
      <c r="Z4" s="556"/>
    </row>
    <row r="5" spans="1:26" ht="15" customHeight="1" x14ac:dyDescent="0.2">
      <c r="A5" s="96"/>
      <c r="C5" s="474" t="s">
        <v>801</v>
      </c>
      <c r="D5" s="476" t="s">
        <v>5</v>
      </c>
      <c r="E5" s="478" t="s">
        <v>6</v>
      </c>
      <c r="F5" s="479"/>
      <c r="G5" s="479"/>
      <c r="H5" s="479"/>
      <c r="I5" s="479"/>
      <c r="J5" s="479"/>
      <c r="K5" s="479"/>
      <c r="L5" s="479"/>
      <c r="M5" s="480"/>
      <c r="O5" s="351" t="s">
        <v>55</v>
      </c>
      <c r="P5" s="350" t="s">
        <v>57</v>
      </c>
      <c r="Q5" s="350" t="s">
        <v>59</v>
      </c>
      <c r="R5" s="43" t="s">
        <v>55</v>
      </c>
      <c r="S5" s="44" t="s">
        <v>57</v>
      </c>
      <c r="T5" s="328" t="s">
        <v>59</v>
      </c>
      <c r="U5" s="545" t="s">
        <v>55</v>
      </c>
      <c r="V5" s="539"/>
      <c r="W5" s="538" t="s">
        <v>61</v>
      </c>
      <c r="X5" s="539"/>
      <c r="Y5" s="538" t="s">
        <v>59</v>
      </c>
      <c r="Z5" s="540"/>
    </row>
    <row r="6" spans="1:26" ht="15" customHeight="1" x14ac:dyDescent="0.2">
      <c r="C6" s="527"/>
      <c r="D6" s="528"/>
      <c r="E6" s="478" t="s">
        <v>289</v>
      </c>
      <c r="F6" s="479"/>
      <c r="G6" s="479"/>
      <c r="H6" s="479"/>
      <c r="I6" s="479"/>
      <c r="J6" s="479"/>
      <c r="K6" s="479"/>
      <c r="L6" s="479"/>
      <c r="M6" s="480"/>
      <c r="O6" s="45" t="s">
        <v>62</v>
      </c>
      <c r="P6" s="46" t="s">
        <v>62</v>
      </c>
      <c r="Q6" s="46" t="s">
        <v>62</v>
      </c>
      <c r="R6" s="48" t="s">
        <v>62</v>
      </c>
      <c r="S6" s="49" t="s">
        <v>62</v>
      </c>
      <c r="T6" s="50" t="s">
        <v>62</v>
      </c>
      <c r="U6" s="51" t="s">
        <v>62</v>
      </c>
      <c r="V6" s="52" t="s">
        <v>63</v>
      </c>
      <c r="W6" s="52" t="s">
        <v>62</v>
      </c>
      <c r="X6" s="52" t="s">
        <v>63</v>
      </c>
      <c r="Y6" s="52" t="s">
        <v>62</v>
      </c>
      <c r="Z6" s="53" t="s">
        <v>63</v>
      </c>
    </row>
    <row r="7" spans="1:26" ht="39.75" customHeight="1" x14ac:dyDescent="0.2">
      <c r="A7" s="231" t="s">
        <v>662</v>
      </c>
      <c r="B7" s="269" t="s">
        <v>416</v>
      </c>
      <c r="C7" s="9" t="s">
        <v>7</v>
      </c>
      <c r="D7" s="10"/>
      <c r="E7" s="11" t="s">
        <v>8</v>
      </c>
      <c r="F7" s="11" t="s">
        <v>9</v>
      </c>
      <c r="G7" s="12" t="s">
        <v>10</v>
      </c>
      <c r="H7" s="13" t="s">
        <v>9</v>
      </c>
      <c r="I7" s="12" t="s">
        <v>11</v>
      </c>
      <c r="J7" s="13" t="s">
        <v>12</v>
      </c>
      <c r="K7" s="14" t="s">
        <v>13</v>
      </c>
      <c r="L7" s="12" t="s">
        <v>14</v>
      </c>
      <c r="M7" s="15" t="s">
        <v>15</v>
      </c>
      <c r="O7" s="54"/>
      <c r="P7" s="55"/>
      <c r="Q7" s="55"/>
      <c r="R7" s="54"/>
      <c r="S7" s="55"/>
      <c r="T7" s="56"/>
      <c r="U7" s="57"/>
      <c r="V7" s="58"/>
      <c r="W7" s="58"/>
      <c r="X7" s="58"/>
      <c r="Y7" s="58"/>
      <c r="Z7" s="59"/>
    </row>
    <row r="8" spans="1:26" ht="25.5" x14ac:dyDescent="0.2">
      <c r="A8" s="136"/>
      <c r="B8" s="269" t="s">
        <v>417</v>
      </c>
      <c r="C8" s="21" t="s">
        <v>73</v>
      </c>
      <c r="D8" s="22"/>
      <c r="E8" s="23"/>
      <c r="F8" s="23" t="s">
        <v>25</v>
      </c>
      <c r="G8" s="23"/>
      <c r="H8" s="23" t="s">
        <v>25</v>
      </c>
      <c r="I8" s="23"/>
      <c r="J8" s="23"/>
      <c r="K8" s="23"/>
      <c r="L8" s="23"/>
      <c r="M8" s="25"/>
      <c r="O8" s="54"/>
      <c r="P8" s="55"/>
      <c r="Q8" s="55"/>
      <c r="R8" s="54"/>
      <c r="S8" s="55"/>
      <c r="T8" s="56"/>
      <c r="U8" s="57"/>
      <c r="V8" s="58"/>
      <c r="W8" s="58"/>
      <c r="X8" s="58"/>
      <c r="Y8" s="58"/>
      <c r="Z8" s="59"/>
    </row>
    <row r="9" spans="1:26" s="66" customFormat="1" ht="15" customHeight="1" x14ac:dyDescent="0.2">
      <c r="A9" s="204" t="s">
        <v>657</v>
      </c>
      <c r="B9" s="269" t="s">
        <v>418</v>
      </c>
      <c r="C9" s="151" t="s">
        <v>222</v>
      </c>
      <c r="D9" s="152">
        <v>2</v>
      </c>
      <c r="E9" s="153">
        <v>0</v>
      </c>
      <c r="F9" s="153">
        <v>1</v>
      </c>
      <c r="G9" s="153">
        <v>21</v>
      </c>
      <c r="H9" s="153">
        <v>1</v>
      </c>
      <c r="I9" s="153">
        <v>0</v>
      </c>
      <c r="J9" s="153">
        <v>1</v>
      </c>
      <c r="K9" s="157">
        <f>SUM(E9,G9,I9)</f>
        <v>21</v>
      </c>
      <c r="L9" s="157">
        <f>((E9*1.5)*F9)+(G9*H9)+(I9*J9)</f>
        <v>21</v>
      </c>
      <c r="M9" s="154"/>
      <c r="O9" s="386">
        <v>2</v>
      </c>
      <c r="P9" s="261"/>
      <c r="Q9" s="261"/>
      <c r="R9" s="343">
        <v>2</v>
      </c>
      <c r="S9" s="260"/>
      <c r="T9" s="355"/>
      <c r="U9" s="386">
        <v>2</v>
      </c>
      <c r="V9" s="204" t="s">
        <v>622</v>
      </c>
      <c r="W9" s="261"/>
      <c r="X9" s="261"/>
      <c r="Y9" s="261"/>
      <c r="Z9" s="318"/>
    </row>
    <row r="10" spans="1:26" ht="29.25" customHeight="1" x14ac:dyDescent="0.2">
      <c r="A10" s="136"/>
      <c r="B10" s="229" t="s">
        <v>419</v>
      </c>
      <c r="C10" s="21" t="s">
        <v>168</v>
      </c>
      <c r="D10" s="22"/>
      <c r="E10" s="23"/>
      <c r="F10" s="23" t="s">
        <v>25</v>
      </c>
      <c r="G10" s="23"/>
      <c r="H10" s="23" t="s">
        <v>25</v>
      </c>
      <c r="I10" s="23"/>
      <c r="J10" s="23"/>
      <c r="K10" s="23"/>
      <c r="L10" s="23"/>
      <c r="M10" s="25"/>
      <c r="O10" s="54"/>
      <c r="P10" s="55"/>
      <c r="Q10" s="55"/>
      <c r="R10" s="54"/>
      <c r="S10" s="55"/>
      <c r="T10" s="56"/>
      <c r="U10" s="57"/>
      <c r="V10" s="58"/>
      <c r="W10" s="58"/>
      <c r="X10" s="58"/>
      <c r="Y10" s="58"/>
      <c r="Z10" s="59"/>
    </row>
    <row r="11" spans="1:26" s="66" customFormat="1" ht="15" customHeight="1" x14ac:dyDescent="0.2">
      <c r="A11" s="204"/>
      <c r="B11" s="269" t="s">
        <v>420</v>
      </c>
      <c r="C11" s="151" t="s">
        <v>171</v>
      </c>
      <c r="D11" s="152"/>
      <c r="E11" s="153"/>
      <c r="F11" s="153" t="s">
        <v>25</v>
      </c>
      <c r="G11" s="153"/>
      <c r="H11" s="153" t="s">
        <v>25</v>
      </c>
      <c r="I11" s="153"/>
      <c r="J11" s="153"/>
      <c r="K11" s="153"/>
      <c r="L11" s="153"/>
      <c r="M11" s="154"/>
      <c r="O11" s="386"/>
      <c r="P11" s="261"/>
      <c r="Q11" s="261"/>
      <c r="R11" s="343"/>
      <c r="S11" s="260"/>
      <c r="T11" s="355"/>
      <c r="U11" s="386"/>
      <c r="V11" s="204"/>
      <c r="W11" s="261"/>
      <c r="X11" s="261"/>
      <c r="Y11" s="261"/>
      <c r="Z11" s="318"/>
    </row>
    <row r="12" spans="1:26" s="66" customFormat="1" ht="15" customHeight="1" x14ac:dyDescent="0.2">
      <c r="A12" s="204" t="s">
        <v>658</v>
      </c>
      <c r="B12" s="269" t="s">
        <v>421</v>
      </c>
      <c r="C12" s="156" t="s">
        <v>169</v>
      </c>
      <c r="D12" s="153">
        <v>4</v>
      </c>
      <c r="E12" s="153">
        <v>13</v>
      </c>
      <c r="F12" s="153">
        <v>1</v>
      </c>
      <c r="G12" s="152">
        <v>22</v>
      </c>
      <c r="H12" s="153">
        <v>1</v>
      </c>
      <c r="I12" s="153"/>
      <c r="J12" s="153">
        <v>1</v>
      </c>
      <c r="K12" s="157">
        <f>SUM(E12,G12,I12)</f>
        <v>35</v>
      </c>
      <c r="L12" s="157">
        <f>((E12*1.5)*F12)+(G12*H12)+(I12*J12)</f>
        <v>41.5</v>
      </c>
      <c r="M12" s="154"/>
      <c r="O12" s="386">
        <v>4</v>
      </c>
      <c r="P12" s="261"/>
      <c r="Q12" s="261"/>
      <c r="R12" s="343">
        <v>4</v>
      </c>
      <c r="S12" s="260"/>
      <c r="T12" s="355"/>
      <c r="U12" s="386" t="s">
        <v>631</v>
      </c>
      <c r="V12" s="204" t="s">
        <v>622</v>
      </c>
      <c r="W12" s="261"/>
      <c r="X12" s="261"/>
      <c r="Y12" s="261"/>
      <c r="Z12" s="318"/>
    </row>
    <row r="13" spans="1:26" s="66" customFormat="1" ht="15" customHeight="1" x14ac:dyDescent="0.2">
      <c r="A13" s="204"/>
      <c r="B13" s="269" t="s">
        <v>422</v>
      </c>
      <c r="C13" s="156" t="s">
        <v>170</v>
      </c>
      <c r="D13" s="153">
        <v>2</v>
      </c>
      <c r="E13" s="153">
        <v>8</v>
      </c>
      <c r="F13" s="153">
        <v>1</v>
      </c>
      <c r="G13" s="152">
        <v>13</v>
      </c>
      <c r="H13" s="152">
        <v>1</v>
      </c>
      <c r="I13" s="153"/>
      <c r="J13" s="153">
        <v>1</v>
      </c>
      <c r="K13" s="157">
        <f>SUM(E13,G13,I13)</f>
        <v>21</v>
      </c>
      <c r="L13" s="157">
        <f>((E13*1.5)*F13)+(G13*H13)+(I13*J13)</f>
        <v>25</v>
      </c>
      <c r="M13" s="154" t="s">
        <v>16</v>
      </c>
      <c r="O13" s="386">
        <v>2</v>
      </c>
      <c r="P13" s="261"/>
      <c r="Q13" s="261"/>
      <c r="R13" s="343">
        <v>2</v>
      </c>
      <c r="S13" s="260"/>
      <c r="T13" s="355"/>
      <c r="U13" s="386" t="s">
        <v>627</v>
      </c>
      <c r="V13" s="204" t="s">
        <v>622</v>
      </c>
      <c r="W13" s="261"/>
      <c r="X13" s="261"/>
      <c r="Y13" s="261"/>
      <c r="Z13" s="318"/>
    </row>
    <row r="14" spans="1:26" s="66" customFormat="1" ht="15" customHeight="1" x14ac:dyDescent="0.2">
      <c r="A14" s="204"/>
      <c r="B14" s="269" t="s">
        <v>423</v>
      </c>
      <c r="C14" s="151" t="s">
        <v>172</v>
      </c>
      <c r="D14" s="152"/>
      <c r="E14" s="153"/>
      <c r="F14" s="153" t="s">
        <v>25</v>
      </c>
      <c r="G14" s="153"/>
      <c r="H14" s="153" t="s">
        <v>25</v>
      </c>
      <c r="I14" s="153"/>
      <c r="J14" s="153"/>
      <c r="K14" s="153"/>
      <c r="L14" s="153"/>
      <c r="M14" s="154"/>
      <c r="O14" s="386"/>
      <c r="P14" s="261"/>
      <c r="Q14" s="261"/>
      <c r="R14" s="343"/>
      <c r="S14" s="260"/>
      <c r="T14" s="355"/>
      <c r="U14" s="386"/>
      <c r="V14" s="204"/>
      <c r="W14" s="261"/>
      <c r="X14" s="261"/>
      <c r="Y14" s="261"/>
      <c r="Z14" s="318"/>
    </row>
    <row r="15" spans="1:26" ht="15" customHeight="1" x14ac:dyDescent="0.2">
      <c r="A15" s="136" t="s">
        <v>659</v>
      </c>
      <c r="B15" s="269" t="s">
        <v>424</v>
      </c>
      <c r="C15" s="94" t="s">
        <v>173</v>
      </c>
      <c r="D15" s="26">
        <v>4</v>
      </c>
      <c r="E15" s="27">
        <v>13</v>
      </c>
      <c r="F15" s="26">
        <v>1</v>
      </c>
      <c r="G15" s="26">
        <v>22</v>
      </c>
      <c r="H15" s="26">
        <v>1</v>
      </c>
      <c r="I15" s="26"/>
      <c r="J15" s="26">
        <v>1</v>
      </c>
      <c r="K15" s="157">
        <f>SUM(E15,G15,I15)</f>
        <v>35</v>
      </c>
      <c r="L15" s="157">
        <f>((E15*1.5)*F15)+(G15*H15)+(I15*J15)</f>
        <v>41.5</v>
      </c>
      <c r="M15" s="28"/>
      <c r="O15" s="337">
        <v>4</v>
      </c>
      <c r="P15" s="213"/>
      <c r="Q15" s="213"/>
      <c r="R15" s="343">
        <v>4</v>
      </c>
      <c r="S15" s="260"/>
      <c r="T15" s="355"/>
      <c r="U15" s="386" t="s">
        <v>631</v>
      </c>
      <c r="V15" s="204" t="s">
        <v>622</v>
      </c>
      <c r="W15" s="213"/>
      <c r="X15" s="213"/>
      <c r="Y15" s="213"/>
      <c r="Z15" s="317"/>
    </row>
    <row r="16" spans="1:26" ht="15" customHeight="1" x14ac:dyDescent="0.2">
      <c r="A16" s="136" t="s">
        <v>660</v>
      </c>
      <c r="B16" s="269" t="s">
        <v>425</v>
      </c>
      <c r="C16" s="94" t="s">
        <v>174</v>
      </c>
      <c r="D16" s="26">
        <v>2</v>
      </c>
      <c r="E16" s="26">
        <v>8</v>
      </c>
      <c r="F16" s="26">
        <v>1</v>
      </c>
      <c r="G16" s="26">
        <v>13</v>
      </c>
      <c r="H16" s="153">
        <v>1</v>
      </c>
      <c r="I16" s="26"/>
      <c r="J16" s="26">
        <v>1</v>
      </c>
      <c r="K16" s="157">
        <f>SUM(E16,G16,I16)</f>
        <v>21</v>
      </c>
      <c r="L16" s="157">
        <f>((E16*1.5)*F16)+(G16*H16)+(I16*J16)</f>
        <v>25</v>
      </c>
      <c r="M16" s="28"/>
      <c r="O16" s="337">
        <v>2</v>
      </c>
      <c r="P16" s="213"/>
      <c r="Q16" s="213"/>
      <c r="R16" s="369">
        <v>2</v>
      </c>
      <c r="S16" s="270"/>
      <c r="T16" s="368"/>
      <c r="U16" s="386" t="s">
        <v>627</v>
      </c>
      <c r="V16" s="204" t="s">
        <v>622</v>
      </c>
      <c r="W16" s="213"/>
      <c r="X16" s="213"/>
      <c r="Y16" s="213"/>
      <c r="Z16" s="317"/>
    </row>
    <row r="17" spans="1:26" ht="26.25" customHeight="1" x14ac:dyDescent="0.2">
      <c r="A17" s="136"/>
      <c r="B17" s="229" t="s">
        <v>426</v>
      </c>
      <c r="C17" s="21" t="s">
        <v>69</v>
      </c>
      <c r="D17" s="22"/>
      <c r="E17" s="23"/>
      <c r="F17" s="23" t="s">
        <v>25</v>
      </c>
      <c r="G17" s="23"/>
      <c r="H17" s="23" t="s">
        <v>25</v>
      </c>
      <c r="I17" s="23"/>
      <c r="J17" s="23"/>
      <c r="K17" s="23"/>
      <c r="L17" s="23"/>
      <c r="M17" s="25"/>
      <c r="O17" s="54"/>
      <c r="P17" s="55"/>
      <c r="Q17" s="55"/>
      <c r="R17" s="54"/>
      <c r="S17" s="55"/>
      <c r="T17" s="56"/>
      <c r="U17" s="57"/>
      <c r="V17" s="58"/>
      <c r="W17" s="58"/>
      <c r="X17" s="58"/>
      <c r="Y17" s="58"/>
      <c r="Z17" s="59"/>
    </row>
    <row r="18" spans="1:26" s="66" customFormat="1" ht="15" customHeight="1" x14ac:dyDescent="0.2">
      <c r="A18" s="204" t="s">
        <v>663</v>
      </c>
      <c r="B18" s="269" t="s">
        <v>427</v>
      </c>
      <c r="C18" s="151" t="s">
        <v>175</v>
      </c>
      <c r="D18" s="152"/>
      <c r="E18" s="153"/>
      <c r="F18" s="153" t="s">
        <v>25</v>
      </c>
      <c r="G18" s="153"/>
      <c r="H18" s="153" t="s">
        <v>25</v>
      </c>
      <c r="I18" s="153"/>
      <c r="J18" s="153"/>
      <c r="K18" s="153"/>
      <c r="L18" s="153"/>
      <c r="M18" s="154"/>
      <c r="O18" s="386"/>
      <c r="P18" s="261"/>
      <c r="Q18" s="261"/>
      <c r="R18" s="343"/>
      <c r="S18" s="260"/>
      <c r="T18" s="355"/>
      <c r="U18" s="386"/>
      <c r="V18" s="204"/>
      <c r="W18" s="261"/>
      <c r="X18" s="261"/>
      <c r="Y18" s="261"/>
      <c r="Z18" s="318"/>
    </row>
    <row r="19" spans="1:26" ht="15" customHeight="1" x14ac:dyDescent="0.2">
      <c r="A19" s="204"/>
      <c r="B19" s="269" t="s">
        <v>428</v>
      </c>
      <c r="C19" s="94" t="s">
        <v>178</v>
      </c>
      <c r="D19" s="26">
        <v>2</v>
      </c>
      <c r="E19" s="26">
        <v>8</v>
      </c>
      <c r="F19" s="26">
        <v>1</v>
      </c>
      <c r="G19" s="26">
        <v>13</v>
      </c>
      <c r="H19" s="153">
        <v>1</v>
      </c>
      <c r="I19" s="26"/>
      <c r="J19" s="26">
        <v>1</v>
      </c>
      <c r="K19" s="157">
        <f>SUM(E19,G19,I19)</f>
        <v>21</v>
      </c>
      <c r="L19" s="157">
        <f>((E19*1.5)*F19)+(G19*H19)+(I19*J19)</f>
        <v>25</v>
      </c>
      <c r="M19" s="28"/>
      <c r="O19" s="337">
        <v>2</v>
      </c>
      <c r="P19" s="213"/>
      <c r="Q19" s="213"/>
      <c r="R19" s="369">
        <v>2</v>
      </c>
      <c r="S19" s="270"/>
      <c r="T19" s="368"/>
      <c r="U19" s="386" t="s">
        <v>627</v>
      </c>
      <c r="V19" s="204" t="s">
        <v>622</v>
      </c>
      <c r="W19" s="213"/>
      <c r="X19" s="213"/>
      <c r="Y19" s="213"/>
      <c r="Z19" s="317"/>
    </row>
    <row r="20" spans="1:26" ht="15" customHeight="1" x14ac:dyDescent="0.2">
      <c r="A20" s="204"/>
      <c r="B20" s="269" t="s">
        <v>429</v>
      </c>
      <c r="C20" s="94" t="s">
        <v>177</v>
      </c>
      <c r="D20" s="26">
        <v>2</v>
      </c>
      <c r="E20" s="26">
        <v>8</v>
      </c>
      <c r="F20" s="26">
        <v>1</v>
      </c>
      <c r="G20" s="26">
        <v>13</v>
      </c>
      <c r="H20" s="153">
        <v>1</v>
      </c>
      <c r="I20" s="26"/>
      <c r="J20" s="26">
        <v>1</v>
      </c>
      <c r="K20" s="157">
        <f>SUM(E20,G20,I20)</f>
        <v>21</v>
      </c>
      <c r="L20" s="157">
        <f>((E20*1.5)*F20)+(G20*H20)+(I20*J20)</f>
        <v>25</v>
      </c>
      <c r="M20" s="28" t="s">
        <v>16</v>
      </c>
      <c r="O20" s="337">
        <v>2</v>
      </c>
      <c r="P20" s="213"/>
      <c r="Q20" s="213"/>
      <c r="R20" s="343">
        <v>2</v>
      </c>
      <c r="S20" s="260"/>
      <c r="T20" s="355"/>
      <c r="U20" s="386" t="s">
        <v>627</v>
      </c>
      <c r="V20" s="204" t="s">
        <v>622</v>
      </c>
      <c r="W20" s="213"/>
      <c r="X20" s="213"/>
      <c r="Y20" s="213"/>
      <c r="Z20" s="317"/>
    </row>
    <row r="21" spans="1:26" ht="15" customHeight="1" x14ac:dyDescent="0.2">
      <c r="A21" s="204"/>
      <c r="B21" s="269" t="s">
        <v>430</v>
      </c>
      <c r="C21" s="94" t="s">
        <v>176</v>
      </c>
      <c r="D21" s="26">
        <v>2</v>
      </c>
      <c r="E21" s="26">
        <v>8</v>
      </c>
      <c r="F21" s="26">
        <v>1</v>
      </c>
      <c r="G21" s="26">
        <v>13</v>
      </c>
      <c r="H21" s="153">
        <v>1</v>
      </c>
      <c r="I21" s="26"/>
      <c r="J21" s="26">
        <v>1</v>
      </c>
      <c r="K21" s="157">
        <f>SUM(E21,G21,I21)</f>
        <v>21</v>
      </c>
      <c r="L21" s="157">
        <f>((E21*1.5)*F21)+(G21*H21)+(I21*J21)</f>
        <v>25</v>
      </c>
      <c r="M21" s="28"/>
      <c r="O21" s="337">
        <v>2</v>
      </c>
      <c r="P21" s="213"/>
      <c r="Q21" s="213"/>
      <c r="R21" s="369">
        <v>2</v>
      </c>
      <c r="S21" s="270"/>
      <c r="T21" s="368"/>
      <c r="U21" s="386" t="s">
        <v>627</v>
      </c>
      <c r="V21" s="204" t="s">
        <v>622</v>
      </c>
      <c r="W21" s="213"/>
      <c r="X21" s="213"/>
      <c r="Y21" s="213"/>
      <c r="Z21" s="317"/>
    </row>
    <row r="22" spans="1:26" ht="25.5" x14ac:dyDescent="0.2">
      <c r="A22" s="136"/>
      <c r="B22" s="229" t="s">
        <v>431</v>
      </c>
      <c r="C22" s="21" t="s">
        <v>74</v>
      </c>
      <c r="D22" s="22"/>
      <c r="E22" s="23"/>
      <c r="F22" s="23" t="s">
        <v>25</v>
      </c>
      <c r="G22" s="23"/>
      <c r="H22" s="23" t="s">
        <v>25</v>
      </c>
      <c r="I22" s="23"/>
      <c r="J22" s="23"/>
      <c r="K22" s="23"/>
      <c r="L22" s="23"/>
      <c r="M22" s="25"/>
      <c r="O22" s="54"/>
      <c r="P22" s="55"/>
      <c r="Q22" s="55"/>
      <c r="R22" s="54"/>
      <c r="S22" s="55"/>
      <c r="T22" s="56"/>
      <c r="U22" s="57"/>
      <c r="V22" s="58"/>
      <c r="W22" s="58"/>
      <c r="X22" s="58"/>
      <c r="Y22" s="58"/>
      <c r="Z22" s="59"/>
    </row>
    <row r="23" spans="1:26" s="66" customFormat="1" ht="15" customHeight="1" thickBot="1" x14ac:dyDescent="0.25">
      <c r="A23" s="204" t="s">
        <v>661</v>
      </c>
      <c r="B23" s="269" t="s">
        <v>432</v>
      </c>
      <c r="C23" s="78" t="s">
        <v>183</v>
      </c>
      <c r="D23" s="67">
        <v>6</v>
      </c>
      <c r="E23" s="68"/>
      <c r="F23" s="68">
        <v>1</v>
      </c>
      <c r="G23" s="68"/>
      <c r="H23" s="68">
        <v>1</v>
      </c>
      <c r="I23" s="68"/>
      <c r="J23" s="68">
        <v>1</v>
      </c>
      <c r="K23" s="157">
        <f>SUM(E23,G23,I23)</f>
        <v>0</v>
      </c>
      <c r="L23" s="157">
        <f>((E23*1.5)*F23)+(G23*H23)+(I23*J23)</f>
        <v>0</v>
      </c>
      <c r="M23" s="69"/>
      <c r="O23" s="339">
        <v>6</v>
      </c>
      <c r="P23" s="320"/>
      <c r="Q23" s="320"/>
      <c r="R23" s="370">
        <v>6</v>
      </c>
      <c r="S23" s="371"/>
      <c r="T23" s="372"/>
      <c r="U23" s="339" t="s">
        <v>642</v>
      </c>
      <c r="V23" s="340"/>
      <c r="W23" s="320"/>
      <c r="X23" s="320"/>
      <c r="Y23" s="320"/>
      <c r="Z23" s="321"/>
    </row>
    <row r="24" spans="1:26" s="138" customFormat="1" ht="15" customHeight="1" thickBot="1" x14ac:dyDescent="0.25">
      <c r="B24" s="244"/>
      <c r="C24" s="74" t="s">
        <v>64</v>
      </c>
      <c r="D24" s="117">
        <f>SUM(D9,D12,D13,D15,D16,D19,D20,D21,D23)</f>
        <v>26</v>
      </c>
      <c r="E24" s="117">
        <f>SUM(E9,E12,E13,E15,E16,E19,E20,E21,E23)</f>
        <v>66</v>
      </c>
      <c r="F24" s="118">
        <v>1</v>
      </c>
      <c r="G24" s="117">
        <f>SUM(G9,G12,G13,G15,G16,G19,G20,G21,G23)</f>
        <v>130</v>
      </c>
      <c r="H24" s="118">
        <v>1</v>
      </c>
      <c r="I24" s="117">
        <f>SUM(I9,I12,I13,I15,I16,I19,I20,I21,I23)</f>
        <v>0</v>
      </c>
      <c r="J24" s="118">
        <v>1</v>
      </c>
      <c r="K24" s="166">
        <f>SUM(E24,G24,I24)</f>
        <v>196</v>
      </c>
      <c r="L24" s="166">
        <f>((E24*1.5)*F24)+(G24*H24)+(I24*J24)</f>
        <v>229</v>
      </c>
      <c r="M24" s="126"/>
      <c r="O24" s="155"/>
      <c r="R24" s="155"/>
      <c r="U24" s="155"/>
      <c r="V24" s="155"/>
    </row>
    <row r="25" spans="1:26" ht="27.75" customHeight="1" thickBot="1" x14ac:dyDescent="0.25">
      <c r="A25" s="66"/>
      <c r="B25" s="244"/>
      <c r="C25" s="73"/>
      <c r="D25" s="63"/>
      <c r="E25" s="64"/>
      <c r="F25" s="64"/>
      <c r="G25" s="64"/>
      <c r="H25" s="64"/>
      <c r="I25" s="64"/>
      <c r="J25" s="64"/>
      <c r="K25" s="70"/>
      <c r="L25" s="70"/>
      <c r="M25" s="65"/>
      <c r="N25" s="66"/>
      <c r="O25" s="491" t="s">
        <v>643</v>
      </c>
      <c r="P25" s="492"/>
      <c r="Q25" s="492"/>
      <c r="R25" s="496" t="s">
        <v>643</v>
      </c>
      <c r="S25" s="497"/>
      <c r="T25" s="498"/>
      <c r="U25" s="554" t="s">
        <v>54</v>
      </c>
      <c r="V25" s="555"/>
      <c r="W25" s="555"/>
      <c r="X25" s="555"/>
      <c r="Y25" s="555"/>
      <c r="Z25" s="556"/>
    </row>
    <row r="26" spans="1:26" ht="15" customHeight="1" x14ac:dyDescent="0.2">
      <c r="A26" s="61"/>
      <c r="B26" s="247"/>
      <c r="C26" s="62"/>
      <c r="D26" s="63"/>
      <c r="E26" s="64"/>
      <c r="F26" s="64"/>
      <c r="G26" s="64"/>
      <c r="H26" s="64"/>
      <c r="I26" s="64"/>
      <c r="J26" s="64"/>
      <c r="K26" s="70"/>
      <c r="L26" s="70"/>
      <c r="M26" s="65"/>
      <c r="N26" s="61"/>
      <c r="O26" s="351" t="s">
        <v>55</v>
      </c>
      <c r="P26" s="350" t="s">
        <v>57</v>
      </c>
      <c r="Q26" s="350" t="s">
        <v>59</v>
      </c>
      <c r="R26" s="43" t="s">
        <v>55</v>
      </c>
      <c r="S26" s="44" t="s">
        <v>57</v>
      </c>
      <c r="T26" s="328" t="s">
        <v>59</v>
      </c>
      <c r="U26" s="506" t="s">
        <v>55</v>
      </c>
      <c r="V26" s="500"/>
      <c r="W26" s="499" t="s">
        <v>61</v>
      </c>
      <c r="X26" s="500"/>
      <c r="Y26" s="499" t="s">
        <v>59</v>
      </c>
      <c r="Z26" s="501"/>
    </row>
    <row r="27" spans="1:26" ht="41.25" customHeight="1" x14ac:dyDescent="0.2">
      <c r="A27" s="231" t="s">
        <v>664</v>
      </c>
      <c r="C27" s="86" t="s">
        <v>17</v>
      </c>
      <c r="D27" s="10"/>
      <c r="E27" s="11" t="s">
        <v>8</v>
      </c>
      <c r="F27" s="11" t="s">
        <v>9</v>
      </c>
      <c r="G27" s="12" t="s">
        <v>10</v>
      </c>
      <c r="H27" s="13" t="s">
        <v>9</v>
      </c>
      <c r="I27" s="12" t="s">
        <v>11</v>
      </c>
      <c r="J27" s="13" t="s">
        <v>12</v>
      </c>
      <c r="K27" s="14" t="s">
        <v>13</v>
      </c>
      <c r="L27" s="12" t="s">
        <v>14</v>
      </c>
      <c r="M27" s="15" t="s">
        <v>15</v>
      </c>
      <c r="O27" s="45" t="s">
        <v>62</v>
      </c>
      <c r="P27" s="46" t="s">
        <v>62</v>
      </c>
      <c r="Q27" s="46" t="s">
        <v>62</v>
      </c>
      <c r="R27" s="48" t="s">
        <v>62</v>
      </c>
      <c r="S27" s="49" t="s">
        <v>62</v>
      </c>
      <c r="T27" s="50" t="s">
        <v>62</v>
      </c>
      <c r="U27" s="51" t="s">
        <v>62</v>
      </c>
      <c r="V27" s="52" t="s">
        <v>63</v>
      </c>
      <c r="W27" s="52" t="s">
        <v>62</v>
      </c>
      <c r="X27" s="52" t="s">
        <v>63</v>
      </c>
      <c r="Y27" s="52" t="s">
        <v>62</v>
      </c>
      <c r="Z27" s="53" t="s">
        <v>63</v>
      </c>
    </row>
    <row r="28" spans="1:26" ht="25.5" x14ac:dyDescent="0.2">
      <c r="A28" s="136"/>
      <c r="B28" s="229" t="s">
        <v>433</v>
      </c>
      <c r="C28" s="21" t="s">
        <v>74</v>
      </c>
      <c r="D28" s="22"/>
      <c r="E28" s="23"/>
      <c r="F28" s="23" t="s">
        <v>25</v>
      </c>
      <c r="G28" s="23"/>
      <c r="H28" s="23" t="s">
        <v>25</v>
      </c>
      <c r="I28" s="23"/>
      <c r="J28" s="23"/>
      <c r="K28" s="23"/>
      <c r="L28" s="23"/>
      <c r="M28" s="25"/>
      <c r="O28" s="54"/>
      <c r="P28" s="55"/>
      <c r="Q28" s="55"/>
      <c r="R28" s="54"/>
      <c r="S28" s="55"/>
      <c r="T28" s="56"/>
      <c r="U28" s="57"/>
      <c r="V28" s="58"/>
      <c r="W28" s="58"/>
      <c r="X28" s="58"/>
      <c r="Y28" s="58"/>
      <c r="Z28" s="59"/>
    </row>
    <row r="29" spans="1:26" s="66" customFormat="1" ht="15" customHeight="1" x14ac:dyDescent="0.2">
      <c r="A29" s="204"/>
      <c r="B29" s="269" t="s">
        <v>434</v>
      </c>
      <c r="C29" s="151" t="s">
        <v>670</v>
      </c>
      <c r="D29" s="152"/>
      <c r="E29" s="153"/>
      <c r="F29" s="153" t="s">
        <v>25</v>
      </c>
      <c r="G29" s="153"/>
      <c r="H29" s="153" t="s">
        <v>25</v>
      </c>
      <c r="I29" s="153"/>
      <c r="J29" s="153"/>
      <c r="K29" s="153"/>
      <c r="L29" s="153"/>
      <c r="M29" s="154"/>
      <c r="O29" s="168"/>
      <c r="P29" s="169"/>
      <c r="Q29" s="169"/>
      <c r="R29" s="343"/>
      <c r="S29" s="260"/>
      <c r="T29" s="355"/>
      <c r="U29" s="170"/>
      <c r="V29" s="171"/>
      <c r="W29" s="171"/>
      <c r="X29" s="171"/>
      <c r="Y29" s="171"/>
      <c r="Z29" s="172"/>
    </row>
    <row r="30" spans="1:26" ht="15" customHeight="1" x14ac:dyDescent="0.2">
      <c r="A30" s="204"/>
      <c r="B30" s="269" t="s">
        <v>435</v>
      </c>
      <c r="C30" s="173" t="s">
        <v>179</v>
      </c>
      <c r="D30" s="26">
        <v>2</v>
      </c>
      <c r="E30" s="26">
        <v>0</v>
      </c>
      <c r="F30" s="26">
        <v>1</v>
      </c>
      <c r="G30" s="27">
        <v>14</v>
      </c>
      <c r="H30" s="27">
        <v>1</v>
      </c>
      <c r="I30" s="26">
        <v>0</v>
      </c>
      <c r="J30" s="27">
        <v>1</v>
      </c>
      <c r="K30" s="157">
        <f>SUM(E30,G30,I30)</f>
        <v>14</v>
      </c>
      <c r="L30" s="157">
        <f>((E30*1.5)*F30)+(G30*H30)+(I30*J30)</f>
        <v>14</v>
      </c>
      <c r="M30" s="28" t="s">
        <v>16</v>
      </c>
      <c r="O30" s="383">
        <v>2</v>
      </c>
      <c r="P30" s="213"/>
      <c r="Q30" s="213"/>
      <c r="R30" s="369">
        <v>2</v>
      </c>
      <c r="S30" s="270"/>
      <c r="T30" s="368"/>
      <c r="U30" s="136" t="s">
        <v>627</v>
      </c>
      <c r="V30" s="136" t="s">
        <v>622</v>
      </c>
      <c r="W30" s="213"/>
      <c r="X30" s="213"/>
      <c r="Y30" s="213"/>
      <c r="Z30" s="213"/>
    </row>
    <row r="31" spans="1:26" ht="15" customHeight="1" x14ac:dyDescent="0.2">
      <c r="A31" s="204"/>
      <c r="B31" s="269" t="s">
        <v>436</v>
      </c>
      <c r="C31" s="174" t="s">
        <v>180</v>
      </c>
      <c r="D31" s="26">
        <v>1</v>
      </c>
      <c r="E31" s="26">
        <v>0</v>
      </c>
      <c r="F31" s="26">
        <v>1</v>
      </c>
      <c r="G31" s="27">
        <v>7</v>
      </c>
      <c r="H31" s="27">
        <v>1</v>
      </c>
      <c r="I31" s="26">
        <v>0</v>
      </c>
      <c r="J31" s="27">
        <v>1</v>
      </c>
      <c r="K31" s="157">
        <f>SUM(E31,G31,I31)</f>
        <v>7</v>
      </c>
      <c r="L31" s="157">
        <f>((E31*1.5)*F31)+(G31*H31)+(I31*J31)</f>
        <v>7</v>
      </c>
      <c r="M31" s="28"/>
      <c r="O31" s="383">
        <v>1</v>
      </c>
      <c r="P31" s="213"/>
      <c r="Q31" s="213"/>
      <c r="R31" s="343">
        <v>1</v>
      </c>
      <c r="S31" s="260"/>
      <c r="T31" s="355"/>
      <c r="U31" s="136" t="s">
        <v>601</v>
      </c>
      <c r="V31" s="136" t="s">
        <v>622</v>
      </c>
      <c r="W31" s="213"/>
      <c r="X31" s="213"/>
      <c r="Y31" s="213"/>
      <c r="Z31" s="213"/>
    </row>
    <row r="32" spans="1:26" ht="15" customHeight="1" x14ac:dyDescent="0.2">
      <c r="A32" s="204" t="s">
        <v>672</v>
      </c>
      <c r="B32" s="269" t="s">
        <v>437</v>
      </c>
      <c r="C32" s="174" t="s">
        <v>181</v>
      </c>
      <c r="D32" s="27">
        <v>1</v>
      </c>
      <c r="E32" s="26">
        <v>0</v>
      </c>
      <c r="F32" s="26">
        <v>1</v>
      </c>
      <c r="G32" s="26">
        <v>14</v>
      </c>
      <c r="H32" s="26">
        <v>1</v>
      </c>
      <c r="I32" s="26">
        <v>0</v>
      </c>
      <c r="J32" s="26">
        <v>1</v>
      </c>
      <c r="K32" s="157">
        <f>SUM(E32,G32,I32)</f>
        <v>14</v>
      </c>
      <c r="L32" s="157">
        <f>((E32*1.5)*F32)+(G32*H32)+(I32*J32)</f>
        <v>14</v>
      </c>
      <c r="M32" s="28"/>
      <c r="O32" s="383">
        <v>1</v>
      </c>
      <c r="P32" s="213"/>
      <c r="Q32" s="213"/>
      <c r="R32" s="369">
        <v>1</v>
      </c>
      <c r="S32" s="270"/>
      <c r="T32" s="368"/>
      <c r="U32" s="136" t="s">
        <v>601</v>
      </c>
      <c r="V32" s="136" t="s">
        <v>622</v>
      </c>
      <c r="W32" s="213"/>
      <c r="X32" s="213"/>
      <c r="Y32" s="213"/>
      <c r="Z32" s="213"/>
    </row>
    <row r="33" spans="1:26" ht="17.25" customHeight="1" x14ac:dyDescent="0.2">
      <c r="A33" s="136"/>
      <c r="B33" s="229" t="s">
        <v>438</v>
      </c>
      <c r="C33" s="21" t="s">
        <v>186</v>
      </c>
      <c r="D33" s="22"/>
      <c r="E33" s="23"/>
      <c r="F33" s="23" t="s">
        <v>25</v>
      </c>
      <c r="G33" s="23"/>
      <c r="H33" s="23" t="s">
        <v>25</v>
      </c>
      <c r="I33" s="23"/>
      <c r="J33" s="23"/>
      <c r="K33" s="23"/>
      <c r="L33" s="23"/>
      <c r="M33" s="25"/>
      <c r="O33" s="376"/>
      <c r="P33" s="55"/>
      <c r="Q33" s="55"/>
      <c r="R33" s="375"/>
      <c r="S33" s="55"/>
      <c r="T33" s="56"/>
      <c r="U33" s="58"/>
      <c r="V33" s="58"/>
      <c r="W33" s="58"/>
      <c r="X33" s="58"/>
      <c r="Y33" s="58"/>
      <c r="Z33" s="58"/>
    </row>
    <row r="34" spans="1:26" s="66" customFormat="1" ht="15" customHeight="1" x14ac:dyDescent="0.2">
      <c r="A34" s="204"/>
      <c r="B34" s="269" t="s">
        <v>439</v>
      </c>
      <c r="C34" s="175" t="s">
        <v>182</v>
      </c>
      <c r="D34" s="152"/>
      <c r="E34" s="153"/>
      <c r="F34" s="153" t="s">
        <v>25</v>
      </c>
      <c r="G34" s="153"/>
      <c r="H34" s="153" t="s">
        <v>25</v>
      </c>
      <c r="I34" s="153"/>
      <c r="J34" s="153"/>
      <c r="K34" s="153"/>
      <c r="L34" s="153"/>
      <c r="M34" s="154"/>
      <c r="O34" s="383"/>
      <c r="P34" s="261"/>
      <c r="Q34" s="261"/>
      <c r="R34" s="343"/>
      <c r="S34" s="260"/>
      <c r="T34" s="355"/>
      <c r="U34" s="204"/>
      <c r="V34" s="204"/>
      <c r="W34" s="261"/>
      <c r="X34" s="261"/>
      <c r="Y34" s="261"/>
      <c r="Z34" s="261"/>
    </row>
    <row r="35" spans="1:26" ht="15" customHeight="1" x14ac:dyDescent="0.2">
      <c r="A35" s="204" t="s">
        <v>665</v>
      </c>
      <c r="B35" s="269" t="s">
        <v>440</v>
      </c>
      <c r="C35" s="94" t="s">
        <v>184</v>
      </c>
      <c r="D35" s="26">
        <v>4</v>
      </c>
      <c r="E35" s="26">
        <v>13</v>
      </c>
      <c r="F35" s="26">
        <v>1</v>
      </c>
      <c r="G35" s="26">
        <v>22</v>
      </c>
      <c r="H35" s="26">
        <v>1</v>
      </c>
      <c r="I35" s="26">
        <v>0</v>
      </c>
      <c r="J35" s="26">
        <v>1</v>
      </c>
      <c r="K35" s="157">
        <f>SUM(E35,G35,I35)</f>
        <v>35</v>
      </c>
      <c r="L35" s="157">
        <f>((E35*1.5)*F35)+(G35*H35)+(I35*J35)</f>
        <v>41.5</v>
      </c>
      <c r="M35" s="28"/>
      <c r="O35" s="383">
        <v>4</v>
      </c>
      <c r="P35" s="213"/>
      <c r="Q35" s="213"/>
      <c r="R35" s="369">
        <v>4</v>
      </c>
      <c r="S35" s="270"/>
      <c r="T35" s="368"/>
      <c r="U35" s="136" t="s">
        <v>631</v>
      </c>
      <c r="V35" s="136" t="s">
        <v>622</v>
      </c>
      <c r="W35" s="213"/>
      <c r="X35" s="213"/>
      <c r="Y35" s="213"/>
      <c r="Z35" s="213"/>
    </row>
    <row r="36" spans="1:26" ht="15" customHeight="1" x14ac:dyDescent="0.2">
      <c r="A36" s="204" t="s">
        <v>666</v>
      </c>
      <c r="B36" s="269" t="s">
        <v>441</v>
      </c>
      <c r="C36" s="94" t="s">
        <v>185</v>
      </c>
      <c r="D36" s="26">
        <v>2</v>
      </c>
      <c r="E36" s="26">
        <v>8</v>
      </c>
      <c r="F36" s="26">
        <v>1</v>
      </c>
      <c r="G36" s="26">
        <v>13</v>
      </c>
      <c r="H36" s="26">
        <v>1</v>
      </c>
      <c r="I36" s="26">
        <v>0</v>
      </c>
      <c r="J36" s="26">
        <v>1</v>
      </c>
      <c r="K36" s="157">
        <f>SUM(E36,G36,I36)</f>
        <v>21</v>
      </c>
      <c r="L36" s="157">
        <f>((E36*1.5)*F36)+(G36*H36)+(I36*J36)</f>
        <v>25</v>
      </c>
      <c r="M36" s="28"/>
      <c r="O36" s="383">
        <v>2</v>
      </c>
      <c r="P36" s="213"/>
      <c r="Q36" s="213"/>
      <c r="R36" s="369">
        <v>2</v>
      </c>
      <c r="S36" s="270"/>
      <c r="T36" s="368"/>
      <c r="U36" s="136" t="s">
        <v>627</v>
      </c>
      <c r="V36" s="136" t="s">
        <v>622</v>
      </c>
      <c r="W36" s="213"/>
      <c r="X36" s="213"/>
      <c r="Y36" s="213"/>
      <c r="Z36" s="213"/>
    </row>
    <row r="37" spans="1:26" ht="27" customHeight="1" x14ac:dyDescent="0.2">
      <c r="A37" s="136"/>
      <c r="B37" s="229" t="s">
        <v>442</v>
      </c>
      <c r="C37" s="21" t="s">
        <v>168</v>
      </c>
      <c r="D37" s="22"/>
      <c r="E37" s="23"/>
      <c r="F37" s="23" t="s">
        <v>25</v>
      </c>
      <c r="G37" s="23"/>
      <c r="H37" s="23" t="s">
        <v>25</v>
      </c>
      <c r="I37" s="23"/>
      <c r="J37" s="23"/>
      <c r="K37" s="23"/>
      <c r="L37" s="23"/>
      <c r="M37" s="25"/>
      <c r="O37" s="376"/>
      <c r="P37" s="55"/>
      <c r="Q37" s="55"/>
      <c r="R37" s="375"/>
      <c r="S37" s="55"/>
      <c r="T37" s="56"/>
      <c r="U37" s="58"/>
      <c r="V37" s="58"/>
      <c r="W37" s="58"/>
      <c r="X37" s="58"/>
      <c r="Y37" s="58"/>
      <c r="Z37" s="58"/>
    </row>
    <row r="38" spans="1:26" s="66" customFormat="1" ht="15" customHeight="1" x14ac:dyDescent="0.2">
      <c r="A38" s="204"/>
      <c r="B38" s="269" t="s">
        <v>443</v>
      </c>
      <c r="C38" s="151" t="s">
        <v>189</v>
      </c>
      <c r="D38" s="176"/>
      <c r="E38" s="176"/>
      <c r="F38" s="176" t="s">
        <v>25</v>
      </c>
      <c r="G38" s="176"/>
      <c r="H38" s="176" t="s">
        <v>25</v>
      </c>
      <c r="I38" s="176"/>
      <c r="J38" s="176"/>
      <c r="K38" s="176"/>
      <c r="L38" s="176"/>
      <c r="M38" s="151"/>
      <c r="O38" s="383"/>
      <c r="P38" s="261"/>
      <c r="Q38" s="261"/>
      <c r="R38" s="343"/>
      <c r="S38" s="260"/>
      <c r="T38" s="355"/>
      <c r="U38" s="204"/>
      <c r="V38" s="204"/>
      <c r="W38" s="261"/>
      <c r="X38" s="261"/>
      <c r="Y38" s="261"/>
      <c r="Z38" s="261"/>
    </row>
    <row r="39" spans="1:26" ht="15" customHeight="1" x14ac:dyDescent="0.2">
      <c r="A39" s="204" t="s">
        <v>667</v>
      </c>
      <c r="B39" s="269" t="s">
        <v>444</v>
      </c>
      <c r="C39" s="177" t="s">
        <v>187</v>
      </c>
      <c r="D39" s="26">
        <v>4</v>
      </c>
      <c r="E39" s="26">
        <v>13</v>
      </c>
      <c r="F39" s="26">
        <v>1</v>
      </c>
      <c r="G39" s="26">
        <v>22</v>
      </c>
      <c r="H39" s="26">
        <v>1</v>
      </c>
      <c r="I39" s="26">
        <v>0</v>
      </c>
      <c r="J39" s="26">
        <v>1</v>
      </c>
      <c r="K39" s="157">
        <f>SUM(E39,G39,I39)</f>
        <v>35</v>
      </c>
      <c r="L39" s="157">
        <f>((E39*1.5)*F39)+(G39*H39)+(I39*J39)</f>
        <v>41.5</v>
      </c>
      <c r="M39" s="28"/>
      <c r="O39" s="383">
        <v>4</v>
      </c>
      <c r="P39" s="213"/>
      <c r="Q39" s="213"/>
      <c r="R39" s="369">
        <v>4</v>
      </c>
      <c r="S39" s="270"/>
      <c r="T39" s="368"/>
      <c r="U39" s="136" t="s">
        <v>631</v>
      </c>
      <c r="V39" s="136" t="s">
        <v>622</v>
      </c>
      <c r="W39" s="213"/>
      <c r="X39" s="213"/>
      <c r="Y39" s="213"/>
      <c r="Z39" s="213"/>
    </row>
    <row r="40" spans="1:26" ht="15" customHeight="1" x14ac:dyDescent="0.2">
      <c r="A40" s="204" t="s">
        <v>668</v>
      </c>
      <c r="B40" s="269" t="s">
        <v>445</v>
      </c>
      <c r="C40" s="177" t="s">
        <v>188</v>
      </c>
      <c r="D40" s="26">
        <v>2</v>
      </c>
      <c r="E40" s="26">
        <v>11</v>
      </c>
      <c r="F40" s="26">
        <v>1</v>
      </c>
      <c r="G40" s="26">
        <v>17</v>
      </c>
      <c r="H40" s="26">
        <v>1</v>
      </c>
      <c r="I40" s="26">
        <v>0</v>
      </c>
      <c r="J40" s="26">
        <v>1</v>
      </c>
      <c r="K40" s="157">
        <f>SUM(E40,G40,I40)</f>
        <v>28</v>
      </c>
      <c r="L40" s="157">
        <f>((E40*1.5)*F40)+(G40*H40)+(I40*J40)</f>
        <v>33.5</v>
      </c>
      <c r="M40" s="28" t="s">
        <v>16</v>
      </c>
      <c r="O40" s="383">
        <v>2</v>
      </c>
      <c r="P40" s="213"/>
      <c r="Q40" s="213"/>
      <c r="R40" s="369">
        <v>2</v>
      </c>
      <c r="S40" s="270"/>
      <c r="T40" s="368"/>
      <c r="U40" s="136" t="s">
        <v>627</v>
      </c>
      <c r="V40" s="136" t="s">
        <v>622</v>
      </c>
      <c r="W40" s="213"/>
      <c r="X40" s="213"/>
      <c r="Y40" s="213"/>
      <c r="Z40" s="213"/>
    </row>
    <row r="41" spans="1:26" ht="17.25" customHeight="1" x14ac:dyDescent="0.2">
      <c r="A41" s="136"/>
      <c r="B41" s="229" t="s">
        <v>446</v>
      </c>
      <c r="C41" s="21" t="s">
        <v>72</v>
      </c>
      <c r="D41" s="22"/>
      <c r="E41" s="23"/>
      <c r="F41" s="23" t="s">
        <v>25</v>
      </c>
      <c r="G41" s="23"/>
      <c r="H41" s="23" t="s">
        <v>25</v>
      </c>
      <c r="I41" s="23"/>
      <c r="J41" s="23"/>
      <c r="K41" s="23"/>
      <c r="L41" s="23"/>
      <c r="M41" s="25"/>
      <c r="O41" s="376"/>
      <c r="P41" s="55"/>
      <c r="Q41" s="55"/>
      <c r="R41" s="375"/>
      <c r="S41" s="55"/>
      <c r="T41" s="56"/>
      <c r="U41" s="58"/>
      <c r="V41" s="58"/>
      <c r="W41" s="58"/>
      <c r="X41" s="58"/>
      <c r="Y41" s="58"/>
      <c r="Z41" s="58"/>
    </row>
    <row r="42" spans="1:26" s="66" customFormat="1" ht="15" customHeight="1" x14ac:dyDescent="0.2">
      <c r="A42" s="204"/>
      <c r="B42" s="269" t="s">
        <v>447</v>
      </c>
      <c r="C42" s="151" t="s">
        <v>671</v>
      </c>
      <c r="D42" s="176"/>
      <c r="E42" s="176"/>
      <c r="F42" s="176" t="s">
        <v>25</v>
      </c>
      <c r="G42" s="176"/>
      <c r="H42" s="176" t="s">
        <v>25</v>
      </c>
      <c r="I42" s="176"/>
      <c r="J42" s="176"/>
      <c r="K42" s="176"/>
      <c r="L42" s="176"/>
      <c r="M42" s="151"/>
      <c r="O42" s="383"/>
      <c r="P42" s="261"/>
      <c r="Q42" s="261"/>
      <c r="R42" s="343"/>
      <c r="S42" s="260"/>
      <c r="T42" s="355"/>
      <c r="U42" s="204"/>
      <c r="V42" s="204"/>
      <c r="W42" s="261"/>
      <c r="X42" s="261"/>
      <c r="Y42" s="261"/>
      <c r="Z42" s="261"/>
    </row>
    <row r="43" spans="1:26" ht="15" customHeight="1" x14ac:dyDescent="0.2">
      <c r="A43" s="204" t="s">
        <v>669</v>
      </c>
      <c r="B43" s="269" t="s">
        <v>448</v>
      </c>
      <c r="C43" s="94" t="s">
        <v>190</v>
      </c>
      <c r="D43" s="26">
        <v>4</v>
      </c>
      <c r="E43" s="26">
        <v>13</v>
      </c>
      <c r="F43" s="26">
        <v>1</v>
      </c>
      <c r="G43" s="26">
        <v>22</v>
      </c>
      <c r="H43" s="26">
        <v>1</v>
      </c>
      <c r="I43" s="26">
        <v>0</v>
      </c>
      <c r="J43" s="26">
        <v>1</v>
      </c>
      <c r="K43" s="157">
        <f>SUM(E43,G43,I43)</f>
        <v>35</v>
      </c>
      <c r="L43" s="157">
        <f>((E43*1.5)*F43)+(G43*H43)+(I43*J43)</f>
        <v>41.5</v>
      </c>
      <c r="M43" s="28"/>
      <c r="O43" s="383">
        <v>4</v>
      </c>
      <c r="P43" s="213"/>
      <c r="Q43" s="213"/>
      <c r="R43" s="369">
        <v>4</v>
      </c>
      <c r="S43" s="270"/>
      <c r="T43" s="368"/>
      <c r="U43" s="136" t="s">
        <v>631</v>
      </c>
      <c r="V43" s="136" t="s">
        <v>622</v>
      </c>
      <c r="W43" s="213"/>
      <c r="X43" s="213"/>
      <c r="Y43" s="213"/>
      <c r="Z43" s="213"/>
    </row>
    <row r="44" spans="1:26" ht="21.75" customHeight="1" x14ac:dyDescent="0.2">
      <c r="A44" s="204"/>
      <c r="B44" s="269" t="s">
        <v>449</v>
      </c>
      <c r="C44" s="348" t="s">
        <v>636</v>
      </c>
      <c r="D44" s="26">
        <v>2</v>
      </c>
      <c r="E44" s="26">
        <v>8</v>
      </c>
      <c r="F44" s="26">
        <v>1</v>
      </c>
      <c r="G44" s="27">
        <v>13</v>
      </c>
      <c r="H44" s="26">
        <v>1</v>
      </c>
      <c r="I44" s="26">
        <v>0</v>
      </c>
      <c r="J44" s="26">
        <v>1</v>
      </c>
      <c r="K44" s="157">
        <f>SUM(E44,G44,I44)</f>
        <v>21</v>
      </c>
      <c r="L44" s="157">
        <f>((E44*1.5)*F44)+(G44*H44)+(I44*J44)</f>
        <v>25</v>
      </c>
      <c r="M44" s="28"/>
      <c r="O44" s="383">
        <v>2</v>
      </c>
      <c r="P44" s="213"/>
      <c r="Q44" s="213"/>
      <c r="R44" s="369">
        <v>2</v>
      </c>
      <c r="S44" s="270"/>
      <c r="T44" s="368"/>
      <c r="U44" s="136" t="s">
        <v>627</v>
      </c>
      <c r="V44" s="136" t="s">
        <v>622</v>
      </c>
      <c r="W44" s="213"/>
      <c r="X44" s="213"/>
      <c r="Y44" s="213"/>
      <c r="Z44" s="213"/>
    </row>
    <row r="45" spans="1:26" ht="17.25" customHeight="1" x14ac:dyDescent="0.2">
      <c r="A45" s="136"/>
      <c r="B45" s="229" t="s">
        <v>450</v>
      </c>
      <c r="C45" s="21" t="s">
        <v>72</v>
      </c>
      <c r="D45" s="22"/>
      <c r="E45" s="23"/>
      <c r="F45" s="23" t="s">
        <v>25</v>
      </c>
      <c r="G45" s="23"/>
      <c r="H45" s="23" t="s">
        <v>25</v>
      </c>
      <c r="I45" s="23"/>
      <c r="J45" s="23"/>
      <c r="K45" s="23"/>
      <c r="L45" s="23"/>
      <c r="M45" s="25"/>
      <c r="O45" s="376"/>
      <c r="P45" s="55"/>
      <c r="Q45" s="55"/>
      <c r="R45" s="375"/>
      <c r="S45" s="55"/>
      <c r="T45" s="56"/>
      <c r="U45" s="58"/>
      <c r="V45" s="58"/>
      <c r="W45" s="58"/>
      <c r="X45" s="58"/>
      <c r="Y45" s="58"/>
      <c r="Z45" s="58"/>
    </row>
    <row r="46" spans="1:26" s="66" customFormat="1" ht="15" customHeight="1" thickBot="1" x14ac:dyDescent="0.25">
      <c r="A46" s="204" t="s">
        <v>673</v>
      </c>
      <c r="B46" s="269" t="s">
        <v>451</v>
      </c>
      <c r="C46" s="78" t="s">
        <v>202</v>
      </c>
      <c r="D46" s="178">
        <v>12</v>
      </c>
      <c r="E46" s="178">
        <v>0</v>
      </c>
      <c r="F46" s="178">
        <v>1</v>
      </c>
      <c r="G46" s="178">
        <v>0</v>
      </c>
      <c r="H46" s="178">
        <v>1</v>
      </c>
      <c r="I46" s="178">
        <v>0</v>
      </c>
      <c r="J46" s="178">
        <v>1</v>
      </c>
      <c r="K46" s="157">
        <f>SUM(E46,G46,I46)</f>
        <v>0</v>
      </c>
      <c r="L46" s="157">
        <f>((E46*1.5)*F46)+(G46*H46)+(I46*J46)</f>
        <v>0</v>
      </c>
      <c r="M46" s="78"/>
      <c r="O46" s="384">
        <v>12</v>
      </c>
      <c r="P46" s="324"/>
      <c r="Q46" s="324"/>
      <c r="R46" s="345">
        <v>12</v>
      </c>
      <c r="S46" s="356"/>
      <c r="T46" s="357"/>
      <c r="U46" s="387" t="s">
        <v>642</v>
      </c>
      <c r="V46" s="387"/>
      <c r="W46" s="373"/>
      <c r="X46" s="373"/>
      <c r="Y46" s="373"/>
      <c r="Z46" s="373"/>
    </row>
    <row r="47" spans="1:26" s="66" customFormat="1" ht="15" customHeight="1" x14ac:dyDescent="0.2">
      <c r="B47" s="244"/>
      <c r="C47" s="74" t="s">
        <v>65</v>
      </c>
      <c r="D47" s="75">
        <f>SUM(D30,D31,D32,D35,D36,D39,D40,D43,D44,D46)</f>
        <v>34</v>
      </c>
      <c r="E47" s="75">
        <f>SUM(E30,E31,E32,E35,E36,E39,E40,E43,E44,E46)</f>
        <v>66</v>
      </c>
      <c r="F47" s="76">
        <v>1</v>
      </c>
      <c r="G47" s="75">
        <f>SUM(G30,G31,G32,G35,G36,G39,G40,G43,G44,G46)</f>
        <v>144</v>
      </c>
      <c r="H47" s="76">
        <v>1</v>
      </c>
      <c r="I47" s="75">
        <f>SUM(I30,I31,I32,I35,I36,I39,I40,I43,I44,I46)</f>
        <v>0</v>
      </c>
      <c r="J47" s="76">
        <v>1</v>
      </c>
      <c r="K47" s="166">
        <f>SUM(E47,G47,I47)</f>
        <v>210</v>
      </c>
      <c r="L47" s="166">
        <f>((E47*1.5)*F47)+(G47*H47)+(I47*J47)</f>
        <v>243</v>
      </c>
      <c r="M47" s="77"/>
      <c r="O47" s="149"/>
      <c r="P47" s="61"/>
      <c r="Q47" s="61"/>
      <c r="R47" s="374"/>
      <c r="S47" s="374"/>
      <c r="T47" s="374"/>
      <c r="U47" s="149"/>
      <c r="V47" s="149"/>
      <c r="W47" s="61"/>
      <c r="X47" s="61"/>
      <c r="Y47" s="61"/>
      <c r="Z47" s="61"/>
    </row>
    <row r="48" spans="1:26" ht="15" customHeight="1" x14ac:dyDescent="0.2">
      <c r="C48" s="1" t="s">
        <v>26</v>
      </c>
      <c r="D48" s="2">
        <f>SUM(D24,D47)</f>
        <v>60</v>
      </c>
      <c r="E48" s="2">
        <f>SUM(E24,E47)</f>
        <v>132</v>
      </c>
      <c r="F48" s="5">
        <v>1</v>
      </c>
      <c r="G48" s="2">
        <f>SUM(G24,G47)</f>
        <v>274</v>
      </c>
      <c r="H48" s="8">
        <v>1</v>
      </c>
      <c r="I48" s="2">
        <f>SUM(I24,I47)</f>
        <v>0</v>
      </c>
      <c r="J48" s="5">
        <v>1</v>
      </c>
      <c r="K48" s="166">
        <f>SUM(E48,G48,I48)</f>
        <v>406</v>
      </c>
      <c r="L48" s="166">
        <f>((E48*1.5)*F48)+(G48*H48)+(I48*J48)</f>
        <v>472</v>
      </c>
      <c r="M48" s="3"/>
    </row>
    <row r="49" spans="1:26" ht="15" customHeight="1" thickBot="1" x14ac:dyDescent="0.25">
      <c r="C49" s="79"/>
      <c r="D49" s="80"/>
      <c r="E49" s="80"/>
      <c r="F49" s="81"/>
      <c r="G49" s="80"/>
      <c r="H49" s="82"/>
      <c r="I49" s="81"/>
      <c r="J49" s="81"/>
      <c r="K49" s="83"/>
      <c r="L49" s="84"/>
      <c r="M49" s="85"/>
    </row>
    <row r="50" spans="1:26" ht="37.5" customHeight="1" thickBot="1" x14ac:dyDescent="0.25">
      <c r="A50" s="481" t="s">
        <v>713</v>
      </c>
      <c r="B50" s="481"/>
      <c r="C50" s="481"/>
      <c r="D50" s="481"/>
      <c r="E50" s="481"/>
      <c r="F50" s="481"/>
      <c r="G50" s="481"/>
      <c r="H50" s="481"/>
      <c r="I50" s="481"/>
      <c r="J50" s="481"/>
      <c r="K50" s="481"/>
      <c r="L50" s="481"/>
      <c r="M50" s="481"/>
      <c r="O50" s="535" t="s">
        <v>47</v>
      </c>
      <c r="P50" s="536"/>
      <c r="Q50" s="536"/>
      <c r="R50" s="561" t="s">
        <v>48</v>
      </c>
      <c r="S50" s="562"/>
      <c r="T50" s="563"/>
      <c r="U50" s="564" t="s">
        <v>645</v>
      </c>
      <c r="V50" s="565"/>
      <c r="W50" s="565"/>
      <c r="X50" s="565"/>
      <c r="Y50" s="565"/>
      <c r="Z50" s="566"/>
    </row>
    <row r="51" spans="1:26" ht="29.25" customHeight="1" thickBot="1" x14ac:dyDescent="0.25">
      <c r="C51" s="474" t="s">
        <v>804</v>
      </c>
      <c r="D51" s="476" t="s">
        <v>5</v>
      </c>
      <c r="E51" s="478" t="s">
        <v>18</v>
      </c>
      <c r="F51" s="479"/>
      <c r="G51" s="479"/>
      <c r="H51" s="479"/>
      <c r="I51" s="479"/>
      <c r="J51" s="479"/>
      <c r="K51" s="479"/>
      <c r="L51" s="479"/>
      <c r="M51" s="480"/>
      <c r="O51" s="491" t="s">
        <v>643</v>
      </c>
      <c r="P51" s="492"/>
      <c r="Q51" s="492"/>
      <c r="R51" s="496" t="s">
        <v>643</v>
      </c>
      <c r="S51" s="497"/>
      <c r="T51" s="498"/>
      <c r="U51" s="554" t="s">
        <v>54</v>
      </c>
      <c r="V51" s="555"/>
      <c r="W51" s="555"/>
      <c r="X51" s="555"/>
      <c r="Y51" s="555"/>
      <c r="Z51" s="556"/>
    </row>
    <row r="52" spans="1:26" ht="15" customHeight="1" x14ac:dyDescent="0.2">
      <c r="C52" s="527"/>
      <c r="D52" s="528"/>
      <c r="E52" s="478" t="s">
        <v>289</v>
      </c>
      <c r="F52" s="479"/>
      <c r="G52" s="479"/>
      <c r="H52" s="479"/>
      <c r="I52" s="479"/>
      <c r="J52" s="479"/>
      <c r="K52" s="479"/>
      <c r="L52" s="479"/>
      <c r="M52" s="480"/>
      <c r="O52" s="351" t="s">
        <v>55</v>
      </c>
      <c r="P52" s="350" t="s">
        <v>57</v>
      </c>
      <c r="Q52" s="350" t="s">
        <v>59</v>
      </c>
      <c r="R52" s="43" t="s">
        <v>55</v>
      </c>
      <c r="S52" s="44" t="s">
        <v>57</v>
      </c>
      <c r="T52" s="328" t="s">
        <v>59</v>
      </c>
      <c r="U52" s="506" t="s">
        <v>55</v>
      </c>
      <c r="V52" s="500"/>
      <c r="W52" s="499" t="s">
        <v>61</v>
      </c>
      <c r="X52" s="500"/>
      <c r="Y52" s="499" t="s">
        <v>59</v>
      </c>
      <c r="Z52" s="501"/>
    </row>
    <row r="53" spans="1:26" ht="31.5" customHeight="1" x14ac:dyDescent="0.2">
      <c r="A53" s="231" t="s">
        <v>337</v>
      </c>
      <c r="C53" s="9" t="s">
        <v>19</v>
      </c>
      <c r="D53" s="10"/>
      <c r="E53" s="11" t="s">
        <v>8</v>
      </c>
      <c r="F53" s="11" t="s">
        <v>9</v>
      </c>
      <c r="G53" s="12" t="s">
        <v>10</v>
      </c>
      <c r="H53" s="12" t="s">
        <v>9</v>
      </c>
      <c r="I53" s="12" t="s">
        <v>11</v>
      </c>
      <c r="J53" s="13" t="s">
        <v>12</v>
      </c>
      <c r="K53" s="14" t="s">
        <v>13</v>
      </c>
      <c r="L53" s="12" t="s">
        <v>14</v>
      </c>
      <c r="M53" s="15" t="s">
        <v>15</v>
      </c>
      <c r="O53" s="45" t="s">
        <v>62</v>
      </c>
      <c r="P53" s="46" t="s">
        <v>62</v>
      </c>
      <c r="Q53" s="46" t="s">
        <v>62</v>
      </c>
      <c r="R53" s="48" t="s">
        <v>62</v>
      </c>
      <c r="S53" s="49" t="s">
        <v>62</v>
      </c>
      <c r="T53" s="50" t="s">
        <v>62</v>
      </c>
      <c r="U53" s="51" t="s">
        <v>62</v>
      </c>
      <c r="V53" s="52" t="s">
        <v>63</v>
      </c>
      <c r="W53" s="52" t="s">
        <v>62</v>
      </c>
      <c r="X53" s="52" t="s">
        <v>63</v>
      </c>
      <c r="Y53" s="52" t="s">
        <v>62</v>
      </c>
      <c r="Z53" s="53" t="s">
        <v>63</v>
      </c>
    </row>
    <row r="54" spans="1:26" ht="25.5" x14ac:dyDescent="0.2">
      <c r="A54" s="136"/>
      <c r="B54" s="229" t="s">
        <v>452</v>
      </c>
      <c r="C54" s="21" t="s">
        <v>73</v>
      </c>
      <c r="D54" s="22"/>
      <c r="E54" s="23"/>
      <c r="F54" s="23" t="s">
        <v>25</v>
      </c>
      <c r="G54" s="23"/>
      <c r="H54" s="23" t="s">
        <v>25</v>
      </c>
      <c r="I54" s="23"/>
      <c r="J54" s="23"/>
      <c r="K54" s="23"/>
      <c r="L54" s="23"/>
      <c r="M54" s="25"/>
      <c r="O54" s="337"/>
      <c r="P54" s="213"/>
      <c r="Q54" s="213"/>
      <c r="R54" s="367"/>
      <c r="S54" s="270"/>
      <c r="T54" s="368"/>
      <c r="U54" s="337"/>
      <c r="V54" s="136"/>
      <c r="W54" s="213"/>
      <c r="X54" s="213"/>
      <c r="Y54" s="213"/>
      <c r="Z54" s="317"/>
    </row>
    <row r="55" spans="1:26" ht="15" customHeight="1" x14ac:dyDescent="0.2">
      <c r="A55" s="204"/>
      <c r="B55" s="269" t="s">
        <v>453</v>
      </c>
      <c r="C55" s="21" t="s">
        <v>20</v>
      </c>
      <c r="D55" s="22"/>
      <c r="E55" s="23"/>
      <c r="F55" s="23" t="s">
        <v>25</v>
      </c>
      <c r="G55" s="23"/>
      <c r="H55" s="23" t="s">
        <v>25</v>
      </c>
      <c r="I55" s="23"/>
      <c r="J55" s="23"/>
      <c r="K55" s="23"/>
      <c r="L55" s="23"/>
      <c r="M55" s="25"/>
      <c r="O55" s="54"/>
      <c r="P55" s="55"/>
      <c r="Q55" s="55"/>
      <c r="R55" s="54"/>
      <c r="S55" s="55"/>
      <c r="T55" s="56"/>
      <c r="U55" s="57"/>
      <c r="V55" s="58"/>
      <c r="W55" s="58"/>
      <c r="X55" s="58"/>
      <c r="Y55" s="58"/>
      <c r="Z55" s="59"/>
    </row>
    <row r="56" spans="1:26" ht="15" customHeight="1" x14ac:dyDescent="0.2">
      <c r="A56" s="204"/>
      <c r="B56" s="269" t="s">
        <v>454</v>
      </c>
      <c r="C56" s="177" t="s">
        <v>179</v>
      </c>
      <c r="D56" s="26">
        <v>2</v>
      </c>
      <c r="E56" s="26"/>
      <c r="F56" s="26">
        <v>1</v>
      </c>
      <c r="G56" s="26">
        <v>21</v>
      </c>
      <c r="H56" s="26">
        <v>1</v>
      </c>
      <c r="I56" s="26">
        <v>0</v>
      </c>
      <c r="J56" s="26">
        <v>1</v>
      </c>
      <c r="K56" s="157">
        <f>SUM(E56,G56,I56)</f>
        <v>21</v>
      </c>
      <c r="L56" s="157">
        <f>((E56*1.5)*F56)+(G56*H56)+(I56*J56)</f>
        <v>21</v>
      </c>
      <c r="M56" s="28" t="s">
        <v>16</v>
      </c>
      <c r="O56" s="337">
        <v>2</v>
      </c>
      <c r="P56" s="213"/>
      <c r="Q56" s="213"/>
      <c r="R56" s="343">
        <v>2</v>
      </c>
      <c r="S56" s="260"/>
      <c r="T56" s="355"/>
      <c r="U56" s="337" t="s">
        <v>627</v>
      </c>
      <c r="V56" s="136" t="s">
        <v>622</v>
      </c>
      <c r="W56" s="213"/>
      <c r="X56" s="213"/>
      <c r="Y56" s="213"/>
      <c r="Z56" s="317"/>
    </row>
    <row r="57" spans="1:26" ht="15" customHeight="1" x14ac:dyDescent="0.2">
      <c r="A57" s="204" t="s">
        <v>681</v>
      </c>
      <c r="B57" s="269" t="s">
        <v>455</v>
      </c>
      <c r="C57" s="128" t="s">
        <v>191</v>
      </c>
      <c r="D57" s="26">
        <v>2</v>
      </c>
      <c r="E57" s="26">
        <v>8</v>
      </c>
      <c r="F57" s="26">
        <v>1</v>
      </c>
      <c r="G57" s="26">
        <v>13</v>
      </c>
      <c r="H57" s="26">
        <v>1</v>
      </c>
      <c r="I57" s="26">
        <v>0</v>
      </c>
      <c r="J57" s="26">
        <v>1</v>
      </c>
      <c r="K57" s="24">
        <f>SUM(E57,G57,I57)</f>
        <v>21</v>
      </c>
      <c r="L57" s="157">
        <f>((E57*1.5)*F57)+(G57*H57)+(I57*J57)</f>
        <v>25</v>
      </c>
      <c r="M57" s="28"/>
      <c r="O57" s="337">
        <v>2</v>
      </c>
      <c r="P57" s="213"/>
      <c r="Q57" s="213"/>
      <c r="R57" s="369">
        <v>2</v>
      </c>
      <c r="S57" s="270"/>
      <c r="T57" s="368"/>
      <c r="U57" s="337" t="s">
        <v>627</v>
      </c>
      <c r="V57" s="136" t="s">
        <v>622</v>
      </c>
      <c r="W57" s="213"/>
      <c r="X57" s="213"/>
      <c r="Y57" s="213"/>
      <c r="Z57" s="317"/>
    </row>
    <row r="58" spans="1:26" ht="17.25" customHeight="1" x14ac:dyDescent="0.2">
      <c r="A58" s="136"/>
      <c r="B58" s="229" t="s">
        <v>456</v>
      </c>
      <c r="C58" s="21" t="s">
        <v>72</v>
      </c>
      <c r="D58" s="22"/>
      <c r="E58" s="23"/>
      <c r="F58" s="23" t="s">
        <v>25</v>
      </c>
      <c r="G58" s="23"/>
      <c r="H58" s="23" t="s">
        <v>25</v>
      </c>
      <c r="I58" s="23"/>
      <c r="J58" s="23"/>
      <c r="K58" s="23"/>
      <c r="L58" s="23"/>
      <c r="M58" s="25"/>
      <c r="O58" s="54"/>
      <c r="P58" s="55"/>
      <c r="Q58" s="55"/>
      <c r="R58" s="375"/>
      <c r="S58" s="55"/>
      <c r="T58" s="56"/>
      <c r="U58" s="57"/>
      <c r="V58" s="58"/>
      <c r="W58" s="58"/>
      <c r="X58" s="58"/>
      <c r="Y58" s="58"/>
      <c r="Z58" s="59"/>
    </row>
    <row r="59" spans="1:26" ht="15" customHeight="1" x14ac:dyDescent="0.2">
      <c r="A59" s="204"/>
      <c r="B59" s="269" t="s">
        <v>457</v>
      </c>
      <c r="C59" s="21" t="s">
        <v>21</v>
      </c>
      <c r="D59" s="22"/>
      <c r="E59" s="23"/>
      <c r="F59" s="23" t="s">
        <v>25</v>
      </c>
      <c r="G59" s="23"/>
      <c r="H59" s="23" t="s">
        <v>25</v>
      </c>
      <c r="I59" s="23"/>
      <c r="J59" s="23"/>
      <c r="K59" s="23"/>
      <c r="L59" s="23"/>
      <c r="M59" s="25"/>
      <c r="O59" s="337"/>
      <c r="P59" s="213"/>
      <c r="Q59" s="213"/>
      <c r="R59" s="343"/>
      <c r="S59" s="260"/>
      <c r="T59" s="355"/>
      <c r="U59" s="337"/>
      <c r="V59" s="136"/>
      <c r="W59" s="213"/>
      <c r="X59" s="213"/>
      <c r="Y59" s="213"/>
      <c r="Z59" s="317"/>
    </row>
    <row r="60" spans="1:26" ht="15" customHeight="1" x14ac:dyDescent="0.2">
      <c r="A60" s="204" t="s">
        <v>674</v>
      </c>
      <c r="B60" s="269" t="s">
        <v>458</v>
      </c>
      <c r="C60" s="177" t="s">
        <v>192</v>
      </c>
      <c r="D60" s="26">
        <v>4</v>
      </c>
      <c r="E60" s="26">
        <v>16</v>
      </c>
      <c r="F60" s="26">
        <v>1</v>
      </c>
      <c r="G60" s="26">
        <v>26</v>
      </c>
      <c r="H60" s="26">
        <v>1</v>
      </c>
      <c r="I60" s="26">
        <v>0</v>
      </c>
      <c r="J60" s="26">
        <v>1</v>
      </c>
      <c r="K60" s="24">
        <f>SUM(E60,G60,I60)</f>
        <v>42</v>
      </c>
      <c r="L60" s="157">
        <f>((E60*1.5)*F60)+(G60*H60)+(I60*J60)</f>
        <v>50</v>
      </c>
      <c r="M60" s="28"/>
      <c r="O60" s="337">
        <v>4</v>
      </c>
      <c r="P60" s="213"/>
      <c r="Q60" s="213"/>
      <c r="R60" s="369">
        <v>4</v>
      </c>
      <c r="S60" s="270"/>
      <c r="T60" s="368"/>
      <c r="U60" s="337" t="s">
        <v>631</v>
      </c>
      <c r="V60" s="136" t="s">
        <v>622</v>
      </c>
      <c r="W60" s="213"/>
      <c r="X60" s="213"/>
      <c r="Y60" s="213"/>
      <c r="Z60" s="317"/>
    </row>
    <row r="61" spans="1:26" ht="15" customHeight="1" x14ac:dyDescent="0.2">
      <c r="A61" s="204" t="s">
        <v>675</v>
      </c>
      <c r="B61" s="269" t="s">
        <v>459</v>
      </c>
      <c r="C61" s="177" t="s">
        <v>193</v>
      </c>
      <c r="D61" s="26">
        <v>3</v>
      </c>
      <c r="E61" s="26">
        <v>14</v>
      </c>
      <c r="F61" s="26">
        <v>1</v>
      </c>
      <c r="G61" s="26">
        <v>21</v>
      </c>
      <c r="H61" s="26">
        <v>1</v>
      </c>
      <c r="I61" s="26">
        <v>0</v>
      </c>
      <c r="J61" s="26">
        <v>1</v>
      </c>
      <c r="K61" s="24">
        <f>SUM(E61,G61,I61)</f>
        <v>35</v>
      </c>
      <c r="L61" s="157">
        <f>((E61*1.5)*F61)+(G61*H61)+(I61*J61)</f>
        <v>42</v>
      </c>
      <c r="M61" s="28"/>
      <c r="O61" s="337">
        <v>3</v>
      </c>
      <c r="P61" s="213"/>
      <c r="Q61" s="213"/>
      <c r="R61" s="369">
        <v>3</v>
      </c>
      <c r="S61" s="270"/>
      <c r="T61" s="368"/>
      <c r="U61" s="337" t="s">
        <v>626</v>
      </c>
      <c r="V61" s="136" t="s">
        <v>622</v>
      </c>
      <c r="W61" s="213"/>
      <c r="X61" s="213"/>
      <c r="Y61" s="213"/>
      <c r="Z61" s="317"/>
    </row>
    <row r="62" spans="1:26" ht="17.25" customHeight="1" x14ac:dyDescent="0.2">
      <c r="A62" s="136"/>
      <c r="B62" s="229" t="s">
        <v>460</v>
      </c>
      <c r="C62" s="21" t="s">
        <v>186</v>
      </c>
      <c r="D62" s="22"/>
      <c r="E62" s="23"/>
      <c r="F62" s="23" t="s">
        <v>25</v>
      </c>
      <c r="G62" s="23"/>
      <c r="H62" s="23" t="s">
        <v>25</v>
      </c>
      <c r="I62" s="23"/>
      <c r="J62" s="23"/>
      <c r="K62" s="23"/>
      <c r="L62" s="23"/>
      <c r="M62" s="25"/>
      <c r="O62" s="54"/>
      <c r="P62" s="55"/>
      <c r="Q62" s="55"/>
      <c r="R62" s="375"/>
      <c r="S62" s="55"/>
      <c r="T62" s="56"/>
      <c r="U62" s="57"/>
      <c r="V62" s="58"/>
      <c r="W62" s="58"/>
      <c r="X62" s="58"/>
      <c r="Y62" s="58"/>
      <c r="Z62" s="59"/>
    </row>
    <row r="63" spans="1:26" ht="15" customHeight="1" x14ac:dyDescent="0.2">
      <c r="A63" s="204"/>
      <c r="B63" s="269" t="s">
        <v>461</v>
      </c>
      <c r="C63" s="21" t="s">
        <v>194</v>
      </c>
      <c r="D63" s="22"/>
      <c r="E63" s="23"/>
      <c r="F63" s="23" t="s">
        <v>25</v>
      </c>
      <c r="G63" s="23"/>
      <c r="H63" s="23" t="s">
        <v>25</v>
      </c>
      <c r="I63" s="23"/>
      <c r="J63" s="23"/>
      <c r="K63" s="23"/>
      <c r="L63" s="23"/>
      <c r="M63" s="25"/>
      <c r="O63" s="337"/>
      <c r="P63" s="213"/>
      <c r="Q63" s="213"/>
      <c r="R63" s="343"/>
      <c r="S63" s="260"/>
      <c r="T63" s="355"/>
      <c r="U63" s="337"/>
      <c r="V63" s="136"/>
      <c r="W63" s="213"/>
      <c r="X63" s="213"/>
      <c r="Y63" s="213"/>
      <c r="Z63" s="317"/>
    </row>
    <row r="64" spans="1:26" ht="15" customHeight="1" x14ac:dyDescent="0.2">
      <c r="A64" s="204" t="s">
        <v>677</v>
      </c>
      <c r="B64" s="269" t="s">
        <v>462</v>
      </c>
      <c r="C64" s="128" t="s">
        <v>197</v>
      </c>
      <c r="D64" s="27">
        <v>4</v>
      </c>
      <c r="E64" s="26">
        <v>16</v>
      </c>
      <c r="F64" s="26">
        <v>1</v>
      </c>
      <c r="G64" s="26">
        <v>26</v>
      </c>
      <c r="H64" s="26">
        <v>1</v>
      </c>
      <c r="I64" s="26">
        <v>0</v>
      </c>
      <c r="J64" s="26">
        <v>1</v>
      </c>
      <c r="K64" s="24">
        <f>SUM(E64,G64,I64)</f>
        <v>42</v>
      </c>
      <c r="L64" s="157">
        <f>((E64*1.5)*F64)+(G64*H64)+(I64*J64)</f>
        <v>50</v>
      </c>
      <c r="M64" s="28" t="s">
        <v>22</v>
      </c>
      <c r="O64" s="337">
        <v>4</v>
      </c>
      <c r="P64" s="213"/>
      <c r="Q64" s="213"/>
      <c r="R64" s="369">
        <v>4</v>
      </c>
      <c r="S64" s="270"/>
      <c r="T64" s="368"/>
      <c r="U64" s="337" t="s">
        <v>631</v>
      </c>
      <c r="V64" s="136" t="s">
        <v>622</v>
      </c>
      <c r="W64" s="213"/>
      <c r="X64" s="213"/>
      <c r="Y64" s="213"/>
      <c r="Z64" s="317"/>
    </row>
    <row r="65" spans="1:26" ht="15" customHeight="1" x14ac:dyDescent="0.2">
      <c r="A65" s="204"/>
      <c r="B65" s="269" t="s">
        <v>463</v>
      </c>
      <c r="C65" s="128" t="s">
        <v>196</v>
      </c>
      <c r="D65" s="27">
        <v>2</v>
      </c>
      <c r="E65" s="26">
        <v>8</v>
      </c>
      <c r="F65" s="26">
        <v>1</v>
      </c>
      <c r="G65" s="26">
        <v>13</v>
      </c>
      <c r="H65" s="26">
        <v>1</v>
      </c>
      <c r="I65" s="26">
        <v>0</v>
      </c>
      <c r="J65" s="26">
        <v>1</v>
      </c>
      <c r="K65" s="24">
        <f>SUM(E65,G65,I65)</f>
        <v>21</v>
      </c>
      <c r="L65" s="157">
        <f>((E65*1.5)*F65)+(G65*H65)+(I65*J65)</f>
        <v>25</v>
      </c>
      <c r="M65" s="28"/>
      <c r="O65" s="337">
        <v>2</v>
      </c>
      <c r="P65" s="213"/>
      <c r="Q65" s="213"/>
      <c r="R65" s="343">
        <v>2</v>
      </c>
      <c r="S65" s="260"/>
      <c r="T65" s="355"/>
      <c r="U65" s="337" t="s">
        <v>627</v>
      </c>
      <c r="V65" s="136" t="s">
        <v>622</v>
      </c>
      <c r="W65" s="213"/>
      <c r="X65" s="213"/>
      <c r="Y65" s="213"/>
      <c r="Z65" s="317"/>
    </row>
    <row r="66" spans="1:26" ht="15" customHeight="1" x14ac:dyDescent="0.2">
      <c r="A66" s="204" t="s">
        <v>676</v>
      </c>
      <c r="B66" s="269" t="s">
        <v>464</v>
      </c>
      <c r="C66" s="128" t="s">
        <v>195</v>
      </c>
      <c r="D66" s="27">
        <v>2</v>
      </c>
      <c r="E66" s="26">
        <v>8</v>
      </c>
      <c r="F66" s="26">
        <v>1</v>
      </c>
      <c r="G66" s="26">
        <v>13</v>
      </c>
      <c r="H66" s="26">
        <v>1</v>
      </c>
      <c r="I66" s="26">
        <v>0</v>
      </c>
      <c r="J66" s="26">
        <v>1</v>
      </c>
      <c r="K66" s="24">
        <f>SUM(E66,G66,I66)</f>
        <v>21</v>
      </c>
      <c r="L66" s="157">
        <f>((E66*1.5)*F66)+(G66*H66)+(I66*J66)</f>
        <v>25</v>
      </c>
      <c r="M66" s="28" t="s">
        <v>16</v>
      </c>
      <c r="O66" s="337">
        <v>2</v>
      </c>
      <c r="P66" s="213"/>
      <c r="Q66" s="213"/>
      <c r="R66" s="369">
        <v>2</v>
      </c>
      <c r="S66" s="270"/>
      <c r="T66" s="368"/>
      <c r="U66" s="337" t="s">
        <v>627</v>
      </c>
      <c r="V66" s="136" t="s">
        <v>622</v>
      </c>
      <c r="W66" s="213"/>
      <c r="X66" s="213"/>
      <c r="Y66" s="213"/>
      <c r="Z66" s="317"/>
    </row>
    <row r="67" spans="1:26" ht="25.5" x14ac:dyDescent="0.2">
      <c r="A67" s="136"/>
      <c r="B67" s="229" t="s">
        <v>465</v>
      </c>
      <c r="C67" s="21" t="s">
        <v>74</v>
      </c>
      <c r="D67" s="22"/>
      <c r="E67" s="23"/>
      <c r="F67" s="23" t="s">
        <v>25</v>
      </c>
      <c r="G67" s="23"/>
      <c r="H67" s="23" t="s">
        <v>25</v>
      </c>
      <c r="I67" s="23"/>
      <c r="J67" s="23"/>
      <c r="K67" s="23"/>
      <c r="L67" s="23"/>
      <c r="M67" s="25"/>
      <c r="O67" s="54"/>
      <c r="P67" s="55"/>
      <c r="Q67" s="55"/>
      <c r="R67" s="375"/>
      <c r="S67" s="55"/>
      <c r="T67" s="56"/>
      <c r="U67" s="57"/>
      <c r="V67" s="58"/>
      <c r="W67" s="58"/>
      <c r="X67" s="58"/>
      <c r="Y67" s="58"/>
      <c r="Z67" s="59"/>
    </row>
    <row r="68" spans="1:26" ht="15" customHeight="1" x14ac:dyDescent="0.2">
      <c r="A68" s="204"/>
      <c r="B68" s="269" t="s">
        <v>466</v>
      </c>
      <c r="C68" s="21" t="s">
        <v>198</v>
      </c>
      <c r="D68" s="22"/>
      <c r="E68" s="23"/>
      <c r="F68" s="23" t="s">
        <v>25</v>
      </c>
      <c r="G68" s="23"/>
      <c r="H68" s="23" t="s">
        <v>25</v>
      </c>
      <c r="I68" s="23"/>
      <c r="J68" s="23"/>
      <c r="K68" s="23"/>
      <c r="L68" s="23"/>
      <c r="M68" s="25"/>
      <c r="O68" s="54"/>
      <c r="P68" s="55"/>
      <c r="Q68" s="55"/>
      <c r="R68" s="375"/>
      <c r="S68" s="55"/>
      <c r="T68" s="56"/>
      <c r="U68" s="57"/>
      <c r="V68" s="58"/>
      <c r="W68" s="58"/>
      <c r="X68" s="58"/>
      <c r="Y68" s="58"/>
      <c r="Z68" s="59"/>
    </row>
    <row r="69" spans="1:26" ht="15" customHeight="1" x14ac:dyDescent="0.2">
      <c r="A69" s="204" t="s">
        <v>678</v>
      </c>
      <c r="B69" s="269" t="s">
        <v>467</v>
      </c>
      <c r="C69" s="128" t="s">
        <v>200</v>
      </c>
      <c r="D69" s="26">
        <v>2</v>
      </c>
      <c r="E69" s="26">
        <v>8</v>
      </c>
      <c r="F69" s="26">
        <v>1</v>
      </c>
      <c r="G69" s="26">
        <v>13</v>
      </c>
      <c r="H69" s="26">
        <v>1</v>
      </c>
      <c r="I69" s="26">
        <v>0</v>
      </c>
      <c r="J69" s="26">
        <v>1</v>
      </c>
      <c r="K69" s="24">
        <f>SUM(E69,G69,I69)</f>
        <v>21</v>
      </c>
      <c r="L69" s="157">
        <f>((E69*1.5)*F69)+(G69*H69)+(I69*J69)</f>
        <v>25</v>
      </c>
      <c r="M69" s="28"/>
      <c r="O69" s="337">
        <v>2</v>
      </c>
      <c r="P69" s="213"/>
      <c r="Q69" s="213"/>
      <c r="R69" s="343">
        <v>2</v>
      </c>
      <c r="S69" s="260"/>
      <c r="T69" s="355"/>
      <c r="U69" s="337" t="s">
        <v>627</v>
      </c>
      <c r="V69" s="136" t="s">
        <v>622</v>
      </c>
      <c r="W69" s="213"/>
      <c r="X69" s="213"/>
      <c r="Y69" s="213"/>
      <c r="Z69" s="317"/>
    </row>
    <row r="70" spans="1:26" ht="15" customHeight="1" x14ac:dyDescent="0.2">
      <c r="A70" s="204" t="s">
        <v>679</v>
      </c>
      <c r="B70" s="269" t="s">
        <v>468</v>
      </c>
      <c r="C70" s="128" t="s">
        <v>201</v>
      </c>
      <c r="D70" s="26">
        <v>3</v>
      </c>
      <c r="E70" s="26">
        <v>11</v>
      </c>
      <c r="F70" s="26">
        <v>1</v>
      </c>
      <c r="G70" s="27">
        <v>17</v>
      </c>
      <c r="H70" s="26">
        <v>1</v>
      </c>
      <c r="I70" s="26">
        <v>0</v>
      </c>
      <c r="J70" s="26">
        <v>1</v>
      </c>
      <c r="K70" s="24">
        <f>SUM(E70,G70,I70)</f>
        <v>28</v>
      </c>
      <c r="L70" s="157">
        <f>((E70*1.5)*F70)+(G70*H70)+(I70*J70)</f>
        <v>33.5</v>
      </c>
      <c r="M70" s="28"/>
      <c r="O70" s="337">
        <v>3</v>
      </c>
      <c r="P70" s="213"/>
      <c r="Q70" s="213"/>
      <c r="R70" s="343">
        <v>3</v>
      </c>
      <c r="S70" s="260"/>
      <c r="T70" s="355"/>
      <c r="U70" s="337" t="s">
        <v>626</v>
      </c>
      <c r="V70" s="136" t="s">
        <v>622</v>
      </c>
      <c r="W70" s="213"/>
      <c r="X70" s="213"/>
      <c r="Y70" s="213"/>
      <c r="Z70" s="317"/>
    </row>
    <row r="71" spans="1:26" ht="15" customHeight="1" x14ac:dyDescent="0.2">
      <c r="A71" s="204" t="s">
        <v>680</v>
      </c>
      <c r="B71" s="269" t="s">
        <v>469</v>
      </c>
      <c r="C71" s="128" t="s">
        <v>199</v>
      </c>
      <c r="D71" s="26">
        <v>3</v>
      </c>
      <c r="E71" s="26">
        <v>11</v>
      </c>
      <c r="F71" s="26">
        <v>1</v>
      </c>
      <c r="G71" s="27">
        <v>17</v>
      </c>
      <c r="H71" s="26">
        <v>1</v>
      </c>
      <c r="I71" s="26">
        <v>0</v>
      </c>
      <c r="J71" s="26">
        <v>1</v>
      </c>
      <c r="K71" s="24">
        <f>SUM(E71,G71,I71)</f>
        <v>28</v>
      </c>
      <c r="L71" s="157">
        <f>((E71*1.5)*F71)+(G71*H71)+(I71*J71)</f>
        <v>33.5</v>
      </c>
      <c r="M71" s="28"/>
      <c r="O71" s="337">
        <v>3</v>
      </c>
      <c r="P71" s="213"/>
      <c r="Q71" s="213"/>
      <c r="R71" s="369">
        <v>3</v>
      </c>
      <c r="S71" s="270"/>
      <c r="T71" s="368"/>
      <c r="U71" s="337" t="s">
        <v>626</v>
      </c>
      <c r="V71" s="136" t="s">
        <v>622</v>
      </c>
      <c r="W71" s="213"/>
      <c r="X71" s="213"/>
      <c r="Y71" s="213"/>
      <c r="Z71" s="317"/>
    </row>
    <row r="72" spans="1:26" ht="25.5" x14ac:dyDescent="0.2">
      <c r="A72" s="136"/>
      <c r="B72" s="229" t="s">
        <v>470</v>
      </c>
      <c r="C72" s="21" t="s">
        <v>203</v>
      </c>
      <c r="D72" s="22"/>
      <c r="E72" s="23"/>
      <c r="F72" s="23" t="s">
        <v>25</v>
      </c>
      <c r="G72" s="23"/>
      <c r="H72" s="23" t="s">
        <v>25</v>
      </c>
      <c r="I72" s="23"/>
      <c r="J72" s="23"/>
      <c r="K72" s="23"/>
      <c r="L72" s="23"/>
      <c r="M72" s="25"/>
      <c r="O72" s="54"/>
      <c r="P72" s="55"/>
      <c r="Q72" s="55"/>
      <c r="R72" s="375"/>
      <c r="S72" s="55"/>
      <c r="T72" s="56"/>
      <c r="U72" s="57"/>
      <c r="V72" s="58"/>
      <c r="W72" s="58"/>
      <c r="X72" s="58"/>
      <c r="Y72" s="58"/>
      <c r="Z72" s="59"/>
    </row>
    <row r="73" spans="1:26" s="66" customFormat="1" ht="21.75" customHeight="1" thickBot="1" x14ac:dyDescent="0.25">
      <c r="A73" s="204" t="s">
        <v>682</v>
      </c>
      <c r="B73" s="269" t="s">
        <v>471</v>
      </c>
      <c r="C73" s="78" t="s">
        <v>23</v>
      </c>
      <c r="D73" s="67">
        <v>5</v>
      </c>
      <c r="E73" s="68">
        <v>0</v>
      </c>
      <c r="F73" s="26">
        <v>1</v>
      </c>
      <c r="G73" s="68">
        <v>7</v>
      </c>
      <c r="H73" s="26">
        <v>1</v>
      </c>
      <c r="I73" s="68">
        <v>0</v>
      </c>
      <c r="J73" s="26">
        <v>1</v>
      </c>
      <c r="K73" s="24">
        <f>SUM(E73,G73,I73)</f>
        <v>7</v>
      </c>
      <c r="L73" s="157">
        <f>((E73*1.5)*F73)+(G73*H73)+(I73*J73)</f>
        <v>7</v>
      </c>
      <c r="M73" s="69"/>
      <c r="O73" s="385">
        <v>5</v>
      </c>
      <c r="P73" s="324"/>
      <c r="Q73" s="324"/>
      <c r="R73" s="345">
        <v>5</v>
      </c>
      <c r="S73" s="356"/>
      <c r="T73" s="357"/>
      <c r="U73" s="339" t="s">
        <v>635</v>
      </c>
      <c r="V73" s="340" t="s">
        <v>622</v>
      </c>
      <c r="W73" s="324"/>
      <c r="X73" s="324"/>
      <c r="Y73" s="324"/>
      <c r="Z73" s="325"/>
    </row>
    <row r="74" spans="1:26" s="138" customFormat="1" ht="15" customHeight="1" x14ac:dyDescent="0.2">
      <c r="B74" s="244"/>
      <c r="C74" s="74" t="s">
        <v>66</v>
      </c>
      <c r="D74" s="117">
        <f>SUM(D56,D57,D60,D61,D64,D65,D66,D69,D70,D71,D73)</f>
        <v>32</v>
      </c>
      <c r="E74" s="117">
        <f>SUM(E56,E57,E60,E61,E64,E65,E66,E69,E70,E71,E73)</f>
        <v>100</v>
      </c>
      <c r="F74" s="118">
        <v>1</v>
      </c>
      <c r="G74" s="117">
        <f>SUM(G56,G57,G60,G61,G64,G65,G66,G69,G70,G71,G73)</f>
        <v>187</v>
      </c>
      <c r="H74" s="118">
        <v>1</v>
      </c>
      <c r="I74" s="117">
        <f>SUM(I56,I57,I60,I61,I64,I65,I66,I69,I70,I71,I73)</f>
        <v>0</v>
      </c>
      <c r="J74" s="118">
        <v>1</v>
      </c>
      <c r="K74" s="119">
        <f>SUM(E74,G74,I74)</f>
        <v>287</v>
      </c>
      <c r="L74" s="166">
        <f>((E74*1.5)*F74)+(G74*H74)+(I74*J74)</f>
        <v>337</v>
      </c>
      <c r="M74" s="126"/>
      <c r="O74" s="388"/>
      <c r="P74" s="125"/>
      <c r="Q74" s="125"/>
      <c r="R74" s="374"/>
      <c r="S74" s="374"/>
      <c r="T74" s="374"/>
      <c r="U74" s="388"/>
      <c r="V74" s="388"/>
      <c r="W74" s="125"/>
      <c r="X74" s="125"/>
      <c r="Y74" s="125"/>
      <c r="Z74" s="125"/>
    </row>
    <row r="75" spans="1:26" s="61" customFormat="1" ht="15" customHeight="1" thickBot="1" x14ac:dyDescent="0.25">
      <c r="B75" s="247"/>
      <c r="C75" s="62"/>
      <c r="D75" s="63"/>
      <c r="E75" s="64"/>
      <c r="F75" s="64"/>
      <c r="G75" s="64"/>
      <c r="H75" s="64"/>
      <c r="I75" s="64"/>
      <c r="J75" s="64"/>
      <c r="K75" s="64"/>
      <c r="L75" s="70"/>
      <c r="M75" s="65"/>
      <c r="O75" s="149"/>
      <c r="R75" s="149"/>
      <c r="U75" s="149"/>
      <c r="V75" s="149"/>
    </row>
    <row r="76" spans="1:26" s="61" customFormat="1" ht="28.5" customHeight="1" thickBot="1" x14ac:dyDescent="0.25">
      <c r="B76" s="247"/>
      <c r="C76" s="62"/>
      <c r="D76" s="63"/>
      <c r="E76" s="64"/>
      <c r="F76" s="64"/>
      <c r="G76" s="64"/>
      <c r="H76" s="64"/>
      <c r="I76" s="64"/>
      <c r="J76" s="64"/>
      <c r="K76" s="64"/>
      <c r="L76" s="70"/>
      <c r="M76" s="65"/>
      <c r="O76" s="491" t="s">
        <v>643</v>
      </c>
      <c r="P76" s="492"/>
      <c r="Q76" s="492"/>
      <c r="R76" s="496" t="s">
        <v>643</v>
      </c>
      <c r="S76" s="497"/>
      <c r="T76" s="498"/>
      <c r="U76" s="554" t="s">
        <v>54</v>
      </c>
      <c r="V76" s="555"/>
      <c r="W76" s="555"/>
      <c r="X76" s="555"/>
      <c r="Y76" s="555"/>
      <c r="Z76" s="556"/>
    </row>
    <row r="77" spans="1:26" s="61" customFormat="1" ht="15" customHeight="1" x14ac:dyDescent="0.2">
      <c r="B77" s="247"/>
      <c r="C77" s="62"/>
      <c r="D77" s="63"/>
      <c r="E77" s="64"/>
      <c r="F77" s="64"/>
      <c r="G77" s="64"/>
      <c r="H77" s="64"/>
      <c r="I77" s="64"/>
      <c r="J77" s="64"/>
      <c r="K77" s="64"/>
      <c r="L77" s="70"/>
      <c r="M77" s="65"/>
      <c r="O77" s="351" t="s">
        <v>55</v>
      </c>
      <c r="P77" s="350" t="s">
        <v>57</v>
      </c>
      <c r="Q77" s="350" t="s">
        <v>59</v>
      </c>
      <c r="R77" s="43" t="s">
        <v>55</v>
      </c>
      <c r="S77" s="44" t="s">
        <v>57</v>
      </c>
      <c r="T77" s="328" t="s">
        <v>59</v>
      </c>
      <c r="U77" s="506" t="s">
        <v>55</v>
      </c>
      <c r="V77" s="500"/>
      <c r="W77" s="499" t="s">
        <v>61</v>
      </c>
      <c r="X77" s="500"/>
      <c r="Y77" s="499" t="s">
        <v>59</v>
      </c>
      <c r="Z77" s="501"/>
    </row>
    <row r="78" spans="1:26" ht="31.5" customHeight="1" x14ac:dyDescent="0.2">
      <c r="A78" s="231" t="s">
        <v>337</v>
      </c>
      <c r="C78" s="86" t="s">
        <v>24</v>
      </c>
      <c r="D78" s="10"/>
      <c r="E78" s="10" t="s">
        <v>8</v>
      </c>
      <c r="F78" s="10" t="s">
        <v>9</v>
      </c>
      <c r="G78" s="87" t="s">
        <v>10</v>
      </c>
      <c r="H78" s="88" t="s">
        <v>9</v>
      </c>
      <c r="I78" s="87" t="s">
        <v>11</v>
      </c>
      <c r="J78" s="88" t="s">
        <v>12</v>
      </c>
      <c r="K78" s="89" t="s">
        <v>13</v>
      </c>
      <c r="L78" s="87" t="s">
        <v>14</v>
      </c>
      <c r="M78" s="90" t="s">
        <v>15</v>
      </c>
      <c r="O78" s="45" t="s">
        <v>62</v>
      </c>
      <c r="P78" s="46" t="s">
        <v>62</v>
      </c>
      <c r="Q78" s="46" t="s">
        <v>62</v>
      </c>
      <c r="R78" s="48" t="s">
        <v>62</v>
      </c>
      <c r="S78" s="49" t="s">
        <v>62</v>
      </c>
      <c r="T78" s="50" t="s">
        <v>62</v>
      </c>
      <c r="U78" s="51" t="s">
        <v>62</v>
      </c>
      <c r="V78" s="52" t="s">
        <v>63</v>
      </c>
      <c r="W78" s="52" t="s">
        <v>62</v>
      </c>
      <c r="X78" s="52" t="s">
        <v>63</v>
      </c>
      <c r="Y78" s="52" t="s">
        <v>62</v>
      </c>
      <c r="Z78" s="53" t="s">
        <v>63</v>
      </c>
    </row>
    <row r="79" spans="1:26" ht="25.5" x14ac:dyDescent="0.2">
      <c r="A79" s="136"/>
      <c r="B79" s="229" t="s">
        <v>472</v>
      </c>
      <c r="C79" s="21" t="s">
        <v>74</v>
      </c>
      <c r="D79" s="22"/>
      <c r="E79" s="23"/>
      <c r="F79" s="23" t="s">
        <v>25</v>
      </c>
      <c r="G79" s="23"/>
      <c r="H79" s="23" t="s">
        <v>25</v>
      </c>
      <c r="I79" s="23"/>
      <c r="J79" s="23"/>
      <c r="K79" s="23"/>
      <c r="L79" s="23"/>
      <c r="M79" s="25"/>
      <c r="O79" s="337"/>
      <c r="P79" s="179"/>
      <c r="Q79" s="179"/>
      <c r="R79" s="343"/>
      <c r="S79" s="377"/>
      <c r="T79" s="379"/>
      <c r="U79" s="136"/>
      <c r="V79" s="136"/>
      <c r="W79" s="213"/>
      <c r="X79" s="213"/>
      <c r="Y79" s="213"/>
      <c r="Z79" s="213"/>
    </row>
    <row r="80" spans="1:26" s="66" customFormat="1" ht="15" customHeight="1" x14ac:dyDescent="0.2">
      <c r="A80" s="204"/>
      <c r="B80" s="269" t="s">
        <v>473</v>
      </c>
      <c r="C80" s="151" t="s">
        <v>204</v>
      </c>
      <c r="D80" s="152"/>
      <c r="E80" s="153"/>
      <c r="F80" s="153" t="s">
        <v>25</v>
      </c>
      <c r="G80" s="153"/>
      <c r="H80" s="153" t="s">
        <v>25</v>
      </c>
      <c r="I80" s="153"/>
      <c r="J80" s="153"/>
      <c r="K80" s="153"/>
      <c r="L80" s="153"/>
      <c r="M80" s="154"/>
      <c r="O80" s="168"/>
      <c r="P80" s="169"/>
      <c r="Q80" s="169"/>
      <c r="R80" s="367"/>
      <c r="S80" s="270"/>
      <c r="T80" s="368"/>
      <c r="U80" s="171"/>
      <c r="V80" s="171"/>
      <c r="W80" s="171"/>
      <c r="X80" s="171"/>
      <c r="Y80" s="171"/>
      <c r="Z80" s="171"/>
    </row>
    <row r="81" spans="1:26" ht="15" customHeight="1" x14ac:dyDescent="0.2">
      <c r="A81" s="204" t="s">
        <v>687</v>
      </c>
      <c r="B81" s="269" t="s">
        <v>474</v>
      </c>
      <c r="C81" s="128" t="s">
        <v>210</v>
      </c>
      <c r="D81" s="26">
        <v>2</v>
      </c>
      <c r="E81" s="26">
        <v>8</v>
      </c>
      <c r="F81" s="26">
        <v>1</v>
      </c>
      <c r="G81" s="26">
        <v>13</v>
      </c>
      <c r="H81" s="24">
        <v>1</v>
      </c>
      <c r="I81" s="26">
        <v>0</v>
      </c>
      <c r="J81" s="24">
        <v>1</v>
      </c>
      <c r="K81" s="24">
        <f>SUM(E81,G81,I81)</f>
        <v>21</v>
      </c>
      <c r="L81" s="157">
        <f>((E81*1.5)*F81)+(G81*H81)+(I81*J81)</f>
        <v>25</v>
      </c>
      <c r="M81" s="28"/>
      <c r="O81" s="337">
        <v>2</v>
      </c>
      <c r="P81" s="179"/>
      <c r="Q81" s="179"/>
      <c r="R81" s="343">
        <v>2</v>
      </c>
      <c r="S81" s="377"/>
      <c r="T81" s="379"/>
      <c r="U81" s="136" t="s">
        <v>627</v>
      </c>
      <c r="V81" s="136" t="s">
        <v>622</v>
      </c>
      <c r="W81" s="213"/>
      <c r="X81" s="213"/>
      <c r="Y81" s="213"/>
      <c r="Z81" s="213"/>
    </row>
    <row r="82" spans="1:26" ht="15" customHeight="1" x14ac:dyDescent="0.2">
      <c r="A82" s="204" t="s">
        <v>684</v>
      </c>
      <c r="B82" s="269" t="s">
        <v>475</v>
      </c>
      <c r="C82" s="128" t="s">
        <v>211</v>
      </c>
      <c r="D82" s="26">
        <v>2</v>
      </c>
      <c r="E82" s="26">
        <v>8</v>
      </c>
      <c r="F82" s="26">
        <v>1</v>
      </c>
      <c r="G82" s="26">
        <v>13</v>
      </c>
      <c r="H82" s="27">
        <v>1</v>
      </c>
      <c r="I82" s="26">
        <v>0</v>
      </c>
      <c r="J82" s="24">
        <v>1</v>
      </c>
      <c r="K82" s="24">
        <f>SUM(E82,G82,I82)</f>
        <v>21</v>
      </c>
      <c r="L82" s="157">
        <f>((E82*1.5)*F82)+(G82*H82)+(I82*J82)</f>
        <v>25</v>
      </c>
      <c r="M82" s="28"/>
      <c r="O82" s="337">
        <v>2</v>
      </c>
      <c r="P82" s="179"/>
      <c r="Q82" s="179"/>
      <c r="R82" s="343">
        <v>2</v>
      </c>
      <c r="S82" s="377"/>
      <c r="T82" s="379"/>
      <c r="U82" s="136" t="s">
        <v>627</v>
      </c>
      <c r="V82" s="136" t="s">
        <v>622</v>
      </c>
      <c r="W82" s="213"/>
      <c r="X82" s="213"/>
      <c r="Y82" s="213"/>
      <c r="Z82" s="213"/>
    </row>
    <row r="83" spans="1:26" ht="15" customHeight="1" x14ac:dyDescent="0.2">
      <c r="A83" s="204" t="s">
        <v>685</v>
      </c>
      <c r="B83" s="269" t="s">
        <v>476</v>
      </c>
      <c r="C83" s="128" t="s">
        <v>212</v>
      </c>
      <c r="D83" s="27">
        <v>2</v>
      </c>
      <c r="E83" s="26">
        <v>8</v>
      </c>
      <c r="F83" s="26">
        <v>1</v>
      </c>
      <c r="G83" s="26">
        <v>13</v>
      </c>
      <c r="H83" s="26">
        <v>1</v>
      </c>
      <c r="I83" s="26">
        <v>0</v>
      </c>
      <c r="J83" s="26">
        <v>1</v>
      </c>
      <c r="K83" s="24">
        <f>SUM(E83,G83,I83)</f>
        <v>21</v>
      </c>
      <c r="L83" s="157">
        <f>((E83*1.5)*F83)+(G83*H83)+(I83*J83)</f>
        <v>25</v>
      </c>
      <c r="M83" s="28"/>
      <c r="O83" s="337">
        <v>2</v>
      </c>
      <c r="P83" s="179"/>
      <c r="Q83" s="179"/>
      <c r="R83" s="343">
        <v>2</v>
      </c>
      <c r="S83" s="377"/>
      <c r="T83" s="379"/>
      <c r="U83" s="136" t="s">
        <v>627</v>
      </c>
      <c r="V83" s="136" t="s">
        <v>622</v>
      </c>
      <c r="W83" s="213"/>
      <c r="X83" s="213"/>
      <c r="Y83" s="213"/>
      <c r="Z83" s="213"/>
    </row>
    <row r="84" spans="1:26" s="66" customFormat="1" ht="15" customHeight="1" x14ac:dyDescent="0.2">
      <c r="A84" s="204" t="s">
        <v>686</v>
      </c>
      <c r="B84" s="269" t="s">
        <v>477</v>
      </c>
      <c r="C84" s="78" t="s">
        <v>205</v>
      </c>
      <c r="D84" s="67">
        <v>16</v>
      </c>
      <c r="E84" s="68">
        <v>0</v>
      </c>
      <c r="F84" s="68">
        <v>1</v>
      </c>
      <c r="G84" s="68">
        <v>0</v>
      </c>
      <c r="H84" s="68">
        <v>1</v>
      </c>
      <c r="I84" s="68">
        <v>0</v>
      </c>
      <c r="J84" s="68">
        <v>1</v>
      </c>
      <c r="K84" s="24">
        <f>SUM(E84,G84,I84)</f>
        <v>0</v>
      </c>
      <c r="L84" s="157">
        <f>((E84*1.5)*F84)+(G84*H84)+(I84*J84)</f>
        <v>0</v>
      </c>
      <c r="M84" s="69"/>
      <c r="O84" s="386">
        <v>16</v>
      </c>
      <c r="P84" s="378"/>
      <c r="Q84" s="378"/>
      <c r="R84" s="343">
        <v>16</v>
      </c>
      <c r="S84" s="377"/>
      <c r="T84" s="379"/>
      <c r="U84" s="204" t="s">
        <v>644</v>
      </c>
      <c r="V84" s="204"/>
      <c r="W84" s="261"/>
      <c r="X84" s="261"/>
      <c r="Y84" s="261"/>
      <c r="Z84" s="261"/>
    </row>
    <row r="85" spans="1:26" ht="27" customHeight="1" x14ac:dyDescent="0.2">
      <c r="A85" s="136"/>
      <c r="B85" s="229" t="s">
        <v>478</v>
      </c>
      <c r="C85" s="21" t="s">
        <v>168</v>
      </c>
      <c r="D85" s="22"/>
      <c r="E85" s="23"/>
      <c r="F85" s="23" t="s">
        <v>25</v>
      </c>
      <c r="G85" s="23"/>
      <c r="H85" s="23" t="s">
        <v>25</v>
      </c>
      <c r="I85" s="23"/>
      <c r="J85" s="23"/>
      <c r="K85" s="23"/>
      <c r="L85" s="23"/>
      <c r="M85" s="25"/>
      <c r="O85" s="54"/>
      <c r="P85" s="55"/>
      <c r="Q85" s="55"/>
      <c r="R85" s="54"/>
      <c r="S85" s="55"/>
      <c r="T85" s="56"/>
      <c r="U85" s="58"/>
      <c r="V85" s="58"/>
      <c r="W85" s="58"/>
      <c r="X85" s="58"/>
      <c r="Y85" s="58"/>
      <c r="Z85" s="58"/>
    </row>
    <row r="86" spans="1:26" s="66" customFormat="1" ht="15" customHeight="1" x14ac:dyDescent="0.2">
      <c r="A86" s="204"/>
      <c r="B86" s="269" t="s">
        <v>479</v>
      </c>
      <c r="C86" s="151" t="s">
        <v>206</v>
      </c>
      <c r="D86" s="152"/>
      <c r="E86" s="153"/>
      <c r="F86" s="153" t="s">
        <v>25</v>
      </c>
      <c r="G86" s="153"/>
      <c r="H86" s="153"/>
      <c r="I86" s="153"/>
      <c r="J86" s="153"/>
      <c r="K86" s="153"/>
      <c r="L86" s="153"/>
      <c r="M86" s="154"/>
      <c r="O86" s="386"/>
      <c r="P86" s="378"/>
      <c r="Q86" s="378"/>
      <c r="R86" s="343"/>
      <c r="S86" s="377"/>
      <c r="T86" s="379"/>
      <c r="U86" s="204"/>
      <c r="V86" s="204"/>
      <c r="W86" s="261"/>
      <c r="X86" s="261"/>
      <c r="Y86" s="261"/>
      <c r="Z86" s="261"/>
    </row>
    <row r="87" spans="1:26" ht="15" customHeight="1" x14ac:dyDescent="0.2">
      <c r="A87" s="204"/>
      <c r="B87" s="269" t="s">
        <v>480</v>
      </c>
      <c r="C87" s="128" t="s">
        <v>207</v>
      </c>
      <c r="D87" s="27">
        <v>2</v>
      </c>
      <c r="E87" s="26">
        <v>8</v>
      </c>
      <c r="F87" s="26">
        <v>1</v>
      </c>
      <c r="G87" s="26">
        <v>13</v>
      </c>
      <c r="H87" s="27">
        <v>1</v>
      </c>
      <c r="I87" s="26">
        <v>0</v>
      </c>
      <c r="J87" s="26">
        <v>1</v>
      </c>
      <c r="K87" s="24">
        <f>SUM(E87,G87,I87)</f>
        <v>21</v>
      </c>
      <c r="L87" s="24">
        <f t="shared" ref="L87:L89" si="0">1.5*E87+G87</f>
        <v>25</v>
      </c>
      <c r="M87" s="28" t="s">
        <v>16</v>
      </c>
      <c r="O87" s="337">
        <v>2</v>
      </c>
      <c r="P87" s="179"/>
      <c r="Q87" s="179"/>
      <c r="R87" s="343">
        <v>2</v>
      </c>
      <c r="S87" s="377"/>
      <c r="T87" s="379"/>
      <c r="U87" s="136" t="s">
        <v>627</v>
      </c>
      <c r="V87" s="136" t="s">
        <v>622</v>
      </c>
      <c r="W87" s="213"/>
      <c r="X87" s="213"/>
      <c r="Y87" s="213"/>
      <c r="Z87" s="213"/>
    </row>
    <row r="88" spans="1:26" ht="12.75" customHeight="1" x14ac:dyDescent="0.2">
      <c r="A88" s="204"/>
      <c r="B88" s="269" t="s">
        <v>481</v>
      </c>
      <c r="C88" s="128" t="s">
        <v>208</v>
      </c>
      <c r="D88" s="26">
        <v>2</v>
      </c>
      <c r="E88" s="26">
        <v>8</v>
      </c>
      <c r="F88" s="26">
        <v>1</v>
      </c>
      <c r="G88" s="26">
        <v>13</v>
      </c>
      <c r="H88" s="27">
        <v>1</v>
      </c>
      <c r="I88" s="26">
        <v>0</v>
      </c>
      <c r="J88" s="26">
        <v>1</v>
      </c>
      <c r="K88" s="24">
        <f>SUM(E88,G88,I88)</f>
        <v>21</v>
      </c>
      <c r="L88" s="24">
        <f t="shared" si="0"/>
        <v>25</v>
      </c>
      <c r="M88" s="28"/>
      <c r="O88" s="386">
        <v>2</v>
      </c>
      <c r="P88" s="378"/>
      <c r="Q88" s="378"/>
      <c r="R88" s="343">
        <v>2</v>
      </c>
      <c r="S88" s="377"/>
      <c r="T88" s="379"/>
      <c r="U88" s="136" t="s">
        <v>627</v>
      </c>
      <c r="V88" s="136" t="s">
        <v>622</v>
      </c>
      <c r="W88" s="261"/>
      <c r="X88" s="261"/>
      <c r="Y88" s="261"/>
      <c r="Z88" s="261"/>
    </row>
    <row r="89" spans="1:26" ht="15" customHeight="1" thickBot="1" x14ac:dyDescent="0.25">
      <c r="A89" s="204" t="s">
        <v>683</v>
      </c>
      <c r="B89" s="269" t="s">
        <v>482</v>
      </c>
      <c r="C89" s="128" t="s">
        <v>209</v>
      </c>
      <c r="D89" s="26">
        <v>2</v>
      </c>
      <c r="E89" s="26">
        <v>8</v>
      </c>
      <c r="F89" s="26">
        <v>1</v>
      </c>
      <c r="G89" s="26">
        <v>13</v>
      </c>
      <c r="H89" s="27">
        <v>1</v>
      </c>
      <c r="I89" s="26">
        <v>0</v>
      </c>
      <c r="J89" s="26">
        <v>1</v>
      </c>
      <c r="K89" s="24">
        <f>SUM(E89,G89,I89)</f>
        <v>21</v>
      </c>
      <c r="L89" s="24">
        <f t="shared" si="0"/>
        <v>25</v>
      </c>
      <c r="M89" s="28"/>
      <c r="O89" s="339">
        <v>2</v>
      </c>
      <c r="P89" s="380"/>
      <c r="Q89" s="380"/>
      <c r="R89" s="345">
        <v>2</v>
      </c>
      <c r="S89" s="381"/>
      <c r="T89" s="382"/>
      <c r="U89" s="136" t="s">
        <v>627</v>
      </c>
      <c r="V89" s="136" t="s">
        <v>622</v>
      </c>
      <c r="W89" s="213"/>
      <c r="X89" s="213"/>
      <c r="Y89" s="213"/>
      <c r="Z89" s="213"/>
    </row>
    <row r="90" spans="1:26" s="138" customFormat="1" ht="15" customHeight="1" x14ac:dyDescent="0.2">
      <c r="B90" s="244"/>
      <c r="C90" s="74" t="s">
        <v>67</v>
      </c>
      <c r="D90" s="117">
        <f>SUM(D81,D82,D83,D84,D87,D88,D89)</f>
        <v>28</v>
      </c>
      <c r="E90" s="117">
        <f>SUM(E81,E82,E83,E84,E87,E88,E89)</f>
        <v>48</v>
      </c>
      <c r="F90" s="118">
        <v>1</v>
      </c>
      <c r="G90" s="117">
        <f>SUM(G81,G82,G83,G84,G87,G88,G89)</f>
        <v>78</v>
      </c>
      <c r="H90" s="118">
        <v>1</v>
      </c>
      <c r="I90" s="117">
        <f>SUM(I81,I82,I83,I84,I87,I88,I89)</f>
        <v>0</v>
      </c>
      <c r="J90" s="118">
        <v>1</v>
      </c>
      <c r="K90" s="119">
        <f>SUM(E90,G90,I90)</f>
        <v>126</v>
      </c>
      <c r="L90" s="166">
        <f>((E90*1.5)*F90)+(G90*H90)+(I90*J90)</f>
        <v>150</v>
      </c>
      <c r="M90" s="126"/>
      <c r="O90" s="165"/>
      <c r="P90" s="127"/>
      <c r="Q90" s="127"/>
      <c r="R90" s="165"/>
      <c r="S90" s="127"/>
      <c r="T90" s="127"/>
      <c r="U90" s="165"/>
      <c r="V90" s="165"/>
      <c r="W90" s="127"/>
      <c r="X90" s="127"/>
      <c r="Y90" s="127"/>
      <c r="Z90" s="127"/>
    </row>
    <row r="91" spans="1:26" ht="15" customHeight="1" x14ac:dyDescent="0.2">
      <c r="C91" s="1" t="s">
        <v>27</v>
      </c>
      <c r="D91" s="2">
        <f>SUM(D74,D90)</f>
        <v>60</v>
      </c>
      <c r="E91" s="2">
        <f>SUM(E74,E90)</f>
        <v>148</v>
      </c>
      <c r="F91" s="5">
        <v>1</v>
      </c>
      <c r="G91" s="2">
        <f>SUM(G74,G90)</f>
        <v>265</v>
      </c>
      <c r="H91" s="7">
        <v>1</v>
      </c>
      <c r="I91" s="2">
        <f>SUM(I74,I90)</f>
        <v>0</v>
      </c>
      <c r="J91" s="5">
        <v>1</v>
      </c>
      <c r="K91" s="119">
        <f>SUM(E91,G91,I91)</f>
        <v>413</v>
      </c>
      <c r="L91" s="166">
        <f>((E91*1.5)*F91)+(G91*H91)+(I91*J91)</f>
        <v>487</v>
      </c>
      <c r="M91" s="30"/>
    </row>
    <row r="93" spans="1:26" s="96" customFormat="1" ht="15" customHeight="1" x14ac:dyDescent="0.2">
      <c r="B93" s="198"/>
      <c r="C93" s="133" t="s">
        <v>28</v>
      </c>
      <c r="D93" s="134">
        <f>D47+D91</f>
        <v>94</v>
      </c>
      <c r="E93" s="134">
        <f>E47+E91</f>
        <v>214</v>
      </c>
      <c r="F93" s="135">
        <v>1</v>
      </c>
      <c r="G93" s="134">
        <f>G47+G91</f>
        <v>409</v>
      </c>
      <c r="H93" s="135">
        <v>1</v>
      </c>
      <c r="I93" s="135"/>
      <c r="J93" s="135">
        <v>1</v>
      </c>
      <c r="K93" s="115">
        <f>SUM(E93,G93,I93)</f>
        <v>623</v>
      </c>
      <c r="L93" s="167">
        <f>((E93*1.5)*F93)+(G93*H93)+(I93*J93)</f>
        <v>730</v>
      </c>
      <c r="M93" s="136"/>
    </row>
  </sheetData>
  <mergeCells count="39">
    <mergeCell ref="O3:Q3"/>
    <mergeCell ref="R3:T3"/>
    <mergeCell ref="O50:Q50"/>
    <mergeCell ref="R50:T50"/>
    <mergeCell ref="W77:X77"/>
    <mergeCell ref="U51:Z51"/>
    <mergeCell ref="W26:X26"/>
    <mergeCell ref="Y26:Z26"/>
    <mergeCell ref="U50:Z50"/>
    <mergeCell ref="U26:V26"/>
    <mergeCell ref="O51:Q51"/>
    <mergeCell ref="R51:T51"/>
    <mergeCell ref="O25:Q25"/>
    <mergeCell ref="R25:T25"/>
    <mergeCell ref="U25:Z25"/>
    <mergeCell ref="U3:Z3"/>
    <mergeCell ref="Y77:Z77"/>
    <mergeCell ref="U77:V77"/>
    <mergeCell ref="U52:V52"/>
    <mergeCell ref="O76:Q76"/>
    <mergeCell ref="R76:T76"/>
    <mergeCell ref="U76:Z76"/>
    <mergeCell ref="W52:X52"/>
    <mergeCell ref="Y52:Z52"/>
    <mergeCell ref="O4:Q4"/>
    <mergeCell ref="R4:T4"/>
    <mergeCell ref="U4:Z4"/>
    <mergeCell ref="W5:X5"/>
    <mergeCell ref="Y5:Z5"/>
    <mergeCell ref="U5:V5"/>
    <mergeCell ref="C5:C6"/>
    <mergeCell ref="D5:D6"/>
    <mergeCell ref="E5:M5"/>
    <mergeCell ref="E6:M6"/>
    <mergeCell ref="C51:C52"/>
    <mergeCell ref="D51:D52"/>
    <mergeCell ref="E51:M51"/>
    <mergeCell ref="E52:M52"/>
    <mergeCell ref="A50:M50"/>
  </mergeCells>
  <phoneticPr fontId="27" type="noConversion"/>
  <hyperlinks>
    <hyperlink ref="M2" r:id="rId1" display="RNCP 39278 Master Informatique" xr:uid="{249E4C77-B63A-4E0C-BCD2-5436607D470E}"/>
  </hyperlinks>
  <pageMargins left="0.7" right="0.7" top="0.75" bottom="0.75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D903-369D-41AC-8811-02FDD50BA991}">
  <dimension ref="A1:AL80"/>
  <sheetViews>
    <sheetView topLeftCell="A64" workbookViewId="0">
      <selection activeCell="C84" sqref="C84"/>
    </sheetView>
  </sheetViews>
  <sheetFormatPr baseColWidth="10" defaultColWidth="12.5703125" defaultRowHeight="15" customHeight="1" x14ac:dyDescent="0.2"/>
  <cols>
    <col min="1" max="1" width="12.5703125" style="96"/>
    <col min="2" max="2" width="21.7109375" style="198" customWidth="1"/>
    <col min="3" max="3" width="45.5703125" style="96" customWidth="1"/>
    <col min="4" max="4" width="11" style="193" bestFit="1" customWidth="1"/>
    <col min="5" max="5" width="3.5703125" style="193" bestFit="1" customWidth="1"/>
    <col min="6" max="6" width="7.7109375" style="193" bestFit="1" customWidth="1"/>
    <col min="7" max="7" width="4" style="193" bestFit="1" customWidth="1"/>
    <col min="8" max="8" width="10.7109375" style="193" customWidth="1"/>
    <col min="9" max="9" width="2.85546875" style="193" bestFit="1" customWidth="1"/>
    <col min="10" max="10" width="7.42578125" style="193" bestFit="1" customWidth="1"/>
    <col min="11" max="11" width="16.7109375" style="193" customWidth="1"/>
    <col min="12" max="12" width="10.140625" style="193" customWidth="1"/>
    <col min="13" max="13" width="13.7109375" style="96" customWidth="1"/>
    <col min="14" max="14" width="8.140625" style="96" customWidth="1"/>
    <col min="15" max="17" width="8.7109375" style="96" customWidth="1"/>
    <col min="18" max="18" width="4.42578125" style="96" bestFit="1" customWidth="1"/>
    <col min="19" max="19" width="5.28515625" style="96" customWidth="1"/>
    <col min="20" max="20" width="4.42578125" style="96" bestFit="1" customWidth="1"/>
    <col min="21" max="21" width="5.28515625" style="96" customWidth="1"/>
    <col min="22" max="22" width="4.42578125" style="96" bestFit="1" customWidth="1"/>
    <col min="23" max="23" width="5.28515625" style="96" customWidth="1"/>
    <col min="24" max="27" width="8" style="96" customWidth="1"/>
    <col min="28" max="28" width="6.5703125" style="96" customWidth="1"/>
    <col min="29" max="31" width="8" style="96" customWidth="1"/>
    <col min="32" max="32" width="6.140625" style="96" customWidth="1"/>
    <col min="33" max="34" width="5.5703125" style="96" customWidth="1"/>
    <col min="35" max="35" width="6" style="96" customWidth="1"/>
    <col min="36" max="36" width="6.85546875" style="96" customWidth="1"/>
    <col min="37" max="37" width="4.42578125" style="96" bestFit="1" customWidth="1"/>
    <col min="38" max="38" width="8" style="96" customWidth="1"/>
    <col min="39" max="16384" width="12.5703125" style="96"/>
  </cols>
  <sheetData>
    <row r="1" spans="1:38" ht="15" customHeight="1" x14ac:dyDescent="0.2">
      <c r="C1" s="301"/>
      <c r="D1" s="181" t="s">
        <v>0</v>
      </c>
      <c r="E1" s="194"/>
      <c r="F1" s="181"/>
      <c r="G1" s="198" t="s">
        <v>1</v>
      </c>
      <c r="H1" s="194"/>
      <c r="I1" s="194"/>
      <c r="J1" s="198"/>
      <c r="K1" s="181" t="s">
        <v>25</v>
      </c>
      <c r="L1" s="194"/>
      <c r="M1" s="198" t="s">
        <v>25</v>
      </c>
    </row>
    <row r="2" spans="1:38" ht="15" customHeight="1" thickBot="1" x14ac:dyDescent="0.25">
      <c r="C2" s="301"/>
      <c r="D2" s="181" t="s">
        <v>2</v>
      </c>
      <c r="E2" s="194"/>
      <c r="F2" s="181"/>
      <c r="G2" s="469" t="s">
        <v>771</v>
      </c>
      <c r="H2" s="194"/>
      <c r="I2" s="194"/>
      <c r="J2" s="432"/>
      <c r="K2" s="181"/>
      <c r="L2" s="194"/>
      <c r="M2" s="432"/>
      <c r="O2" s="468" t="s">
        <v>772</v>
      </c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7"/>
      <c r="AH2" s="37"/>
      <c r="AI2" s="37"/>
      <c r="AJ2" s="37"/>
      <c r="AK2" s="37"/>
      <c r="AL2" s="37"/>
    </row>
    <row r="3" spans="1:38" ht="27" customHeight="1" thickBot="1" x14ac:dyDescent="0.25">
      <c r="C3" s="223"/>
      <c r="D3" s="181" t="s">
        <v>3</v>
      </c>
      <c r="F3" s="181"/>
      <c r="G3" s="220" t="s">
        <v>25</v>
      </c>
      <c r="J3" s="220"/>
      <c r="K3" s="466"/>
      <c r="L3" s="466"/>
      <c r="M3" s="198"/>
      <c r="O3" s="315" t="s">
        <v>47</v>
      </c>
      <c r="P3" s="316"/>
      <c r="Q3" s="316"/>
      <c r="R3" s="316"/>
      <c r="S3" s="316"/>
      <c r="T3" s="316"/>
      <c r="U3" s="316"/>
      <c r="V3" s="316"/>
      <c r="W3" s="316"/>
      <c r="X3" s="485" t="s">
        <v>48</v>
      </c>
      <c r="Y3" s="486"/>
      <c r="Z3" s="486"/>
      <c r="AA3" s="486"/>
      <c r="AB3" s="486"/>
      <c r="AC3" s="486"/>
      <c r="AD3" s="486"/>
      <c r="AE3" s="486"/>
      <c r="AF3" s="487"/>
      <c r="AG3" s="488" t="s">
        <v>49</v>
      </c>
      <c r="AH3" s="489"/>
      <c r="AI3" s="489"/>
      <c r="AJ3" s="489"/>
      <c r="AK3" s="489"/>
      <c r="AL3" s="490"/>
    </row>
    <row r="4" spans="1:38" ht="27" customHeight="1" thickBot="1" x14ac:dyDescent="0.25">
      <c r="C4" s="223"/>
      <c r="D4" s="181" t="s">
        <v>3</v>
      </c>
      <c r="F4" s="181"/>
      <c r="G4" s="467" t="s">
        <v>121</v>
      </c>
      <c r="K4" s="181" t="s">
        <v>25</v>
      </c>
      <c r="O4" s="571" t="s">
        <v>50</v>
      </c>
      <c r="P4" s="572"/>
      <c r="Q4" s="573"/>
      <c r="R4" s="571" t="s">
        <v>51</v>
      </c>
      <c r="S4" s="572"/>
      <c r="T4" s="572"/>
      <c r="U4" s="572"/>
      <c r="V4" s="572"/>
      <c r="W4" s="573"/>
      <c r="X4" s="548" t="s">
        <v>52</v>
      </c>
      <c r="Y4" s="549"/>
      <c r="Z4" s="550"/>
      <c r="AA4" s="548" t="s">
        <v>53</v>
      </c>
      <c r="AB4" s="549"/>
      <c r="AC4" s="549"/>
      <c r="AD4" s="549"/>
      <c r="AE4" s="549"/>
      <c r="AF4" s="550"/>
      <c r="AG4" s="554" t="s">
        <v>54</v>
      </c>
      <c r="AH4" s="555"/>
      <c r="AI4" s="555"/>
      <c r="AJ4" s="555"/>
      <c r="AK4" s="555"/>
      <c r="AL4" s="556"/>
    </row>
    <row r="5" spans="1:38" ht="15" customHeight="1" x14ac:dyDescent="0.2">
      <c r="C5" s="474" t="s">
        <v>802</v>
      </c>
      <c r="D5" s="567" t="s">
        <v>5</v>
      </c>
      <c r="E5" s="529" t="s">
        <v>42</v>
      </c>
      <c r="F5" s="569"/>
      <c r="G5" s="569"/>
      <c r="H5" s="569"/>
      <c r="I5" s="569"/>
      <c r="J5" s="569"/>
      <c r="K5" s="569"/>
      <c r="L5" s="569"/>
      <c r="M5" s="570"/>
      <c r="O5" s="427" t="s">
        <v>55</v>
      </c>
      <c r="P5" s="428" t="s">
        <v>57</v>
      </c>
      <c r="Q5" s="428" t="s">
        <v>59</v>
      </c>
      <c r="R5" s="577" t="s">
        <v>55</v>
      </c>
      <c r="S5" s="578"/>
      <c r="T5" s="578" t="s">
        <v>61</v>
      </c>
      <c r="U5" s="578"/>
      <c r="V5" s="578" t="s">
        <v>59</v>
      </c>
      <c r="W5" s="578"/>
      <c r="X5" s="364" t="s">
        <v>55</v>
      </c>
      <c r="Y5" s="365" t="s">
        <v>57</v>
      </c>
      <c r="Z5" s="366" t="s">
        <v>59</v>
      </c>
      <c r="AA5" s="541" t="s">
        <v>55</v>
      </c>
      <c r="AB5" s="542"/>
      <c r="AC5" s="543" t="s">
        <v>61</v>
      </c>
      <c r="AD5" s="542"/>
      <c r="AE5" s="543" t="s">
        <v>59</v>
      </c>
      <c r="AF5" s="544"/>
      <c r="AG5" s="545" t="s">
        <v>55</v>
      </c>
      <c r="AH5" s="539"/>
      <c r="AI5" s="538" t="s">
        <v>61</v>
      </c>
      <c r="AJ5" s="539"/>
      <c r="AK5" s="538" t="s">
        <v>59</v>
      </c>
      <c r="AL5" s="540"/>
    </row>
    <row r="6" spans="1:38" ht="15" customHeight="1" x14ac:dyDescent="0.2">
      <c r="C6" s="527"/>
      <c r="D6" s="568"/>
      <c r="E6" s="529" t="s">
        <v>43</v>
      </c>
      <c r="F6" s="569"/>
      <c r="G6" s="569"/>
      <c r="H6" s="569"/>
      <c r="I6" s="569"/>
      <c r="J6" s="569"/>
      <c r="K6" s="569"/>
      <c r="L6" s="569"/>
      <c r="M6" s="570"/>
      <c r="O6" s="45" t="s">
        <v>62</v>
      </c>
      <c r="P6" s="46" t="s">
        <v>62</v>
      </c>
      <c r="Q6" s="46" t="s">
        <v>62</v>
      </c>
      <c r="R6" s="45" t="s">
        <v>62</v>
      </c>
      <c r="S6" s="46" t="s">
        <v>63</v>
      </c>
      <c r="T6" s="46" t="s">
        <v>62</v>
      </c>
      <c r="U6" s="46" t="s">
        <v>63</v>
      </c>
      <c r="V6" s="46" t="s">
        <v>62</v>
      </c>
      <c r="W6" s="46" t="s">
        <v>63</v>
      </c>
      <c r="X6" s="48" t="s">
        <v>62</v>
      </c>
      <c r="Y6" s="49" t="s">
        <v>62</v>
      </c>
      <c r="Z6" s="50" t="s">
        <v>62</v>
      </c>
      <c r="AA6" s="48" t="s">
        <v>62</v>
      </c>
      <c r="AB6" s="49" t="s">
        <v>63</v>
      </c>
      <c r="AC6" s="49" t="s">
        <v>62</v>
      </c>
      <c r="AD6" s="49" t="s">
        <v>63</v>
      </c>
      <c r="AE6" s="49" t="s">
        <v>62</v>
      </c>
      <c r="AF6" s="50" t="s">
        <v>63</v>
      </c>
      <c r="AG6" s="51" t="s">
        <v>62</v>
      </c>
      <c r="AH6" s="52" t="s">
        <v>63</v>
      </c>
      <c r="AI6" s="52" t="s">
        <v>62</v>
      </c>
      <c r="AJ6" s="52" t="s">
        <v>63</v>
      </c>
      <c r="AK6" s="52" t="s">
        <v>62</v>
      </c>
      <c r="AL6" s="53" t="s">
        <v>63</v>
      </c>
    </row>
    <row r="7" spans="1:38" ht="33" customHeight="1" x14ac:dyDescent="0.2">
      <c r="A7" s="231" t="s">
        <v>337</v>
      </c>
      <c r="B7" s="274"/>
      <c r="C7" s="433" t="s">
        <v>7</v>
      </c>
      <c r="D7" s="434"/>
      <c r="E7" s="183" t="s">
        <v>8</v>
      </c>
      <c r="F7" s="183" t="s">
        <v>9</v>
      </c>
      <c r="G7" s="184" t="s">
        <v>10</v>
      </c>
      <c r="H7" s="124" t="s">
        <v>9</v>
      </c>
      <c r="I7" s="184" t="s">
        <v>11</v>
      </c>
      <c r="J7" s="124" t="s">
        <v>12</v>
      </c>
      <c r="K7" s="186" t="s">
        <v>13</v>
      </c>
      <c r="L7" s="124" t="s">
        <v>14</v>
      </c>
      <c r="M7" s="191" t="s">
        <v>15</v>
      </c>
      <c r="O7" s="54"/>
      <c r="P7" s="55"/>
      <c r="Q7" s="55"/>
      <c r="R7" s="54"/>
      <c r="S7" s="55"/>
      <c r="T7" s="55"/>
      <c r="U7" s="55"/>
      <c r="V7" s="55"/>
      <c r="W7" s="55"/>
      <c r="X7" s="54"/>
      <c r="Y7" s="55"/>
      <c r="Z7" s="56"/>
      <c r="AA7" s="54"/>
      <c r="AB7" s="55"/>
      <c r="AC7" s="55"/>
      <c r="AD7" s="55"/>
      <c r="AE7" s="55"/>
      <c r="AF7" s="56"/>
      <c r="AG7" s="57"/>
      <c r="AH7" s="58"/>
      <c r="AI7" s="58"/>
      <c r="AJ7" s="58"/>
      <c r="AK7" s="58"/>
      <c r="AL7" s="59"/>
    </row>
    <row r="8" spans="1:38" ht="24" x14ac:dyDescent="0.2">
      <c r="A8" s="136"/>
      <c r="B8" s="238" t="s">
        <v>483</v>
      </c>
      <c r="C8" s="435" t="s">
        <v>73</v>
      </c>
      <c r="D8" s="436"/>
      <c r="E8" s="195"/>
      <c r="F8" s="195" t="s">
        <v>25</v>
      </c>
      <c r="G8" s="195"/>
      <c r="H8" s="195" t="s">
        <v>25</v>
      </c>
      <c r="I8" s="195"/>
      <c r="J8" s="195"/>
      <c r="K8" s="195"/>
      <c r="L8" s="195"/>
      <c r="M8" s="202"/>
      <c r="O8" s="54"/>
      <c r="P8" s="55"/>
      <c r="Q8" s="55"/>
      <c r="R8" s="54"/>
      <c r="S8" s="55"/>
      <c r="T8" s="55"/>
      <c r="U8" s="55"/>
      <c r="V8" s="55"/>
      <c r="W8" s="55"/>
      <c r="X8" s="54"/>
      <c r="Y8" s="55"/>
      <c r="Z8" s="56"/>
      <c r="AA8" s="54"/>
      <c r="AB8" s="55"/>
      <c r="AC8" s="55"/>
      <c r="AD8" s="55"/>
      <c r="AE8" s="55"/>
      <c r="AF8" s="56"/>
      <c r="AG8" s="57"/>
      <c r="AH8" s="58"/>
      <c r="AI8" s="58"/>
      <c r="AJ8" s="58"/>
      <c r="AK8" s="58"/>
      <c r="AL8" s="59"/>
    </row>
    <row r="9" spans="1:38" s="148" customFormat="1" ht="15" customHeight="1" x14ac:dyDescent="0.2">
      <c r="A9" s="204" t="s">
        <v>692</v>
      </c>
      <c r="B9" s="275" t="s">
        <v>484</v>
      </c>
      <c r="C9" s="437" t="s">
        <v>222</v>
      </c>
      <c r="D9" s="160">
        <v>2</v>
      </c>
      <c r="E9" s="161">
        <v>0</v>
      </c>
      <c r="F9" s="161">
        <v>0</v>
      </c>
      <c r="G9" s="438">
        <v>14</v>
      </c>
      <c r="H9" s="161">
        <v>0</v>
      </c>
      <c r="I9" s="161">
        <v>0</v>
      </c>
      <c r="J9" s="161">
        <v>0</v>
      </c>
      <c r="K9" s="162">
        <f>SUM(E9,G9,I9)</f>
        <v>14</v>
      </c>
      <c r="L9" s="162">
        <f>((E9*1.5)*F9)+(G9*H9)+(I9*J9)</f>
        <v>0</v>
      </c>
      <c r="M9" s="163" t="s">
        <v>213</v>
      </c>
      <c r="O9" s="386">
        <v>2</v>
      </c>
      <c r="P9" s="204"/>
      <c r="Q9" s="204"/>
      <c r="R9" s="386"/>
      <c r="S9" s="204"/>
      <c r="T9" s="204"/>
      <c r="U9" s="204"/>
      <c r="V9" s="204"/>
      <c r="W9" s="204"/>
      <c r="X9" s="343">
        <v>2</v>
      </c>
      <c r="Y9" s="215"/>
      <c r="Z9" s="344"/>
      <c r="AA9" s="343"/>
      <c r="AB9" s="215"/>
      <c r="AC9" s="215"/>
      <c r="AD9" s="215"/>
      <c r="AE9" s="215"/>
      <c r="AF9" s="344"/>
      <c r="AG9" s="386" t="s">
        <v>627</v>
      </c>
      <c r="AH9" s="204" t="s">
        <v>622</v>
      </c>
      <c r="AI9" s="204"/>
      <c r="AJ9" s="204"/>
      <c r="AK9" s="204"/>
      <c r="AL9" s="394"/>
    </row>
    <row r="10" spans="1:38" ht="26.25" customHeight="1" x14ac:dyDescent="0.2">
      <c r="A10" s="136"/>
      <c r="B10" s="238" t="s">
        <v>485</v>
      </c>
      <c r="C10" s="435" t="s">
        <v>69</v>
      </c>
      <c r="D10" s="436"/>
      <c r="E10" s="195"/>
      <c r="F10" s="195" t="s">
        <v>25</v>
      </c>
      <c r="G10" s="195"/>
      <c r="H10" s="195" t="s">
        <v>25</v>
      </c>
      <c r="I10" s="195"/>
      <c r="J10" s="195"/>
      <c r="K10" s="195"/>
      <c r="L10" s="195"/>
      <c r="M10" s="202"/>
      <c r="O10" s="54"/>
      <c r="P10" s="55"/>
      <c r="Q10" s="55"/>
      <c r="R10" s="54"/>
      <c r="S10" s="55"/>
      <c r="T10" s="55"/>
      <c r="U10" s="55"/>
      <c r="V10" s="55"/>
      <c r="W10" s="55"/>
      <c r="X10" s="54"/>
      <c r="Y10" s="55"/>
      <c r="Z10" s="56"/>
      <c r="AA10" s="54"/>
      <c r="AB10" s="55"/>
      <c r="AC10" s="55"/>
      <c r="AD10" s="55"/>
      <c r="AE10" s="55"/>
      <c r="AF10" s="56"/>
      <c r="AG10" s="57"/>
      <c r="AH10" s="58"/>
      <c r="AI10" s="58"/>
      <c r="AJ10" s="58"/>
      <c r="AK10" s="58"/>
      <c r="AL10" s="59"/>
    </row>
    <row r="11" spans="1:38" s="148" customFormat="1" ht="15" customHeight="1" x14ac:dyDescent="0.2">
      <c r="A11" s="136"/>
      <c r="B11" s="275" t="s">
        <v>486</v>
      </c>
      <c r="C11" s="437" t="s">
        <v>224</v>
      </c>
      <c r="D11" s="160"/>
      <c r="E11" s="161"/>
      <c r="F11" s="161" t="s">
        <v>25</v>
      </c>
      <c r="G11" s="161"/>
      <c r="H11" s="161" t="s">
        <v>25</v>
      </c>
      <c r="I11" s="161"/>
      <c r="J11" s="161"/>
      <c r="K11" s="161"/>
      <c r="L11" s="161"/>
      <c r="M11" s="163"/>
      <c r="O11" s="386"/>
      <c r="P11" s="204"/>
      <c r="Q11" s="204"/>
      <c r="R11" s="386"/>
      <c r="S11" s="204"/>
      <c r="T11" s="204"/>
      <c r="U11" s="204"/>
      <c r="V11" s="204"/>
      <c r="W11" s="204"/>
      <c r="X11" s="343"/>
      <c r="Y11" s="215"/>
      <c r="Z11" s="344"/>
      <c r="AA11" s="343"/>
      <c r="AB11" s="215"/>
      <c r="AC11" s="215"/>
      <c r="AD11" s="215"/>
      <c r="AE11" s="215"/>
      <c r="AF11" s="344"/>
      <c r="AG11" s="386" t="s">
        <v>25</v>
      </c>
      <c r="AH11" s="204" t="s">
        <v>25</v>
      </c>
      <c r="AI11" s="204"/>
      <c r="AJ11" s="204"/>
      <c r="AK11" s="204"/>
      <c r="AL11" s="394"/>
    </row>
    <row r="12" spans="1:38" ht="15" customHeight="1" x14ac:dyDescent="0.2">
      <c r="A12" s="204"/>
      <c r="B12" s="275" t="s">
        <v>429</v>
      </c>
      <c r="C12" s="233" t="s">
        <v>177</v>
      </c>
      <c r="D12" s="100">
        <v>2</v>
      </c>
      <c r="E12" s="100">
        <v>8</v>
      </c>
      <c r="F12" s="100">
        <v>0</v>
      </c>
      <c r="G12" s="100">
        <v>13</v>
      </c>
      <c r="H12" s="161">
        <v>0</v>
      </c>
      <c r="I12" s="100">
        <v>0</v>
      </c>
      <c r="J12" s="100">
        <v>0</v>
      </c>
      <c r="K12" s="162">
        <f>SUM(E12,G12,I12)</f>
        <v>21</v>
      </c>
      <c r="L12" s="162">
        <f>((E12*1.5)*F12)+(G12*H12)+(I12*J12)</f>
        <v>0</v>
      </c>
      <c r="M12" s="163" t="s">
        <v>213</v>
      </c>
      <c r="O12" s="337">
        <v>2</v>
      </c>
      <c r="P12" s="136"/>
      <c r="Q12" s="136"/>
      <c r="R12" s="337"/>
      <c r="S12" s="136"/>
      <c r="T12" s="136"/>
      <c r="U12" s="136"/>
      <c r="V12" s="136"/>
      <c r="W12" s="136"/>
      <c r="X12" s="343">
        <v>2</v>
      </c>
      <c r="Y12" s="215"/>
      <c r="Z12" s="344"/>
      <c r="AA12" s="343"/>
      <c r="AB12" s="215"/>
      <c r="AC12" s="215"/>
      <c r="AD12" s="215"/>
      <c r="AE12" s="215"/>
      <c r="AF12" s="344"/>
      <c r="AG12" s="386" t="s">
        <v>627</v>
      </c>
      <c r="AH12" s="204" t="s">
        <v>622</v>
      </c>
      <c r="AI12" s="204"/>
      <c r="AJ12" s="136"/>
      <c r="AK12" s="136"/>
      <c r="AL12" s="338"/>
    </row>
    <row r="13" spans="1:38" ht="15" customHeight="1" x14ac:dyDescent="0.2">
      <c r="A13" s="204"/>
      <c r="B13" s="275" t="s">
        <v>422</v>
      </c>
      <c r="C13" s="233" t="s">
        <v>170</v>
      </c>
      <c r="D13" s="100">
        <v>2</v>
      </c>
      <c r="E13" s="100">
        <v>8</v>
      </c>
      <c r="F13" s="100">
        <v>0</v>
      </c>
      <c r="G13" s="98">
        <v>13</v>
      </c>
      <c r="H13" s="98">
        <v>0</v>
      </c>
      <c r="I13" s="100">
        <v>0</v>
      </c>
      <c r="J13" s="100">
        <v>0</v>
      </c>
      <c r="K13" s="162">
        <f>SUM(E13,G13,I13)</f>
        <v>21</v>
      </c>
      <c r="L13" s="162">
        <f>((E13*1.5)*F13)+(G13*H13)+(I13*J13)</f>
        <v>0</v>
      </c>
      <c r="M13" s="101" t="s">
        <v>214</v>
      </c>
      <c r="O13" s="337">
        <v>2</v>
      </c>
      <c r="P13" s="136"/>
      <c r="Q13" s="136"/>
      <c r="R13" s="337"/>
      <c r="S13" s="136"/>
      <c r="T13" s="136"/>
      <c r="U13" s="136"/>
      <c r="V13" s="136"/>
      <c r="W13" s="136"/>
      <c r="X13" s="343">
        <v>2</v>
      </c>
      <c r="Y13" s="215"/>
      <c r="Z13" s="344"/>
      <c r="AA13" s="343"/>
      <c r="AB13" s="215"/>
      <c r="AC13" s="215"/>
      <c r="AD13" s="215"/>
      <c r="AE13" s="215"/>
      <c r="AF13" s="344"/>
      <c r="AG13" s="386" t="s">
        <v>627</v>
      </c>
      <c r="AH13" s="204" t="s">
        <v>622</v>
      </c>
      <c r="AI13" s="204"/>
      <c r="AJ13" s="136"/>
      <c r="AK13" s="136"/>
      <c r="AL13" s="338"/>
    </row>
    <row r="14" spans="1:38" ht="26.25" customHeight="1" x14ac:dyDescent="0.2">
      <c r="A14" s="136"/>
      <c r="B14" s="238" t="s">
        <v>487</v>
      </c>
      <c r="C14" s="435" t="s">
        <v>215</v>
      </c>
      <c r="D14" s="436"/>
      <c r="E14" s="195"/>
      <c r="F14" s="195" t="s">
        <v>25</v>
      </c>
      <c r="G14" s="195"/>
      <c r="H14" s="195" t="s">
        <v>25</v>
      </c>
      <c r="I14" s="195"/>
      <c r="J14" s="195"/>
      <c r="K14" s="195"/>
      <c r="L14" s="195"/>
      <c r="M14" s="202"/>
      <c r="O14" s="54"/>
      <c r="P14" s="55"/>
      <c r="Q14" s="55"/>
      <c r="R14" s="54"/>
      <c r="S14" s="55"/>
      <c r="T14" s="55"/>
      <c r="U14" s="55"/>
      <c r="V14" s="55"/>
      <c r="W14" s="55"/>
      <c r="X14" s="54"/>
      <c r="Y14" s="55"/>
      <c r="Z14" s="56"/>
      <c r="AA14" s="54"/>
      <c r="AB14" s="55"/>
      <c r="AC14" s="55"/>
      <c r="AD14" s="55"/>
      <c r="AE14" s="55"/>
      <c r="AF14" s="56"/>
      <c r="AG14" s="57"/>
      <c r="AH14" s="58"/>
      <c r="AI14" s="58"/>
      <c r="AJ14" s="58"/>
      <c r="AK14" s="58"/>
      <c r="AL14" s="59"/>
    </row>
    <row r="15" spans="1:38" s="148" customFormat="1" ht="15" customHeight="1" x14ac:dyDescent="0.2">
      <c r="A15" s="136"/>
      <c r="B15" s="275" t="s">
        <v>488</v>
      </c>
      <c r="C15" s="437" t="s">
        <v>225</v>
      </c>
      <c r="D15" s="160"/>
      <c r="E15" s="161"/>
      <c r="F15" s="161" t="s">
        <v>25</v>
      </c>
      <c r="G15" s="161"/>
      <c r="H15" s="161" t="s">
        <v>25</v>
      </c>
      <c r="I15" s="161"/>
      <c r="J15" s="161"/>
      <c r="K15" s="161"/>
      <c r="L15" s="161"/>
      <c r="M15" s="163"/>
      <c r="O15" s="386"/>
      <c r="P15" s="204"/>
      <c r="Q15" s="204"/>
      <c r="R15" s="386"/>
      <c r="S15" s="204"/>
      <c r="T15" s="204"/>
      <c r="U15" s="204"/>
      <c r="V15" s="204"/>
      <c r="W15" s="204"/>
      <c r="X15" s="343"/>
      <c r="Y15" s="215"/>
      <c r="Z15" s="344"/>
      <c r="AA15" s="343"/>
      <c r="AB15" s="215"/>
      <c r="AC15" s="215"/>
      <c r="AD15" s="215"/>
      <c r="AE15" s="215"/>
      <c r="AF15" s="344"/>
      <c r="AG15" s="386"/>
      <c r="AH15" s="204"/>
      <c r="AI15" s="204"/>
      <c r="AJ15" s="204"/>
      <c r="AK15" s="204"/>
      <c r="AL15" s="394"/>
    </row>
    <row r="16" spans="1:38" ht="15" customHeight="1" x14ac:dyDescent="0.2">
      <c r="A16" s="204" t="s">
        <v>688</v>
      </c>
      <c r="B16" s="275" t="s">
        <v>489</v>
      </c>
      <c r="C16" s="233" t="s">
        <v>216</v>
      </c>
      <c r="D16" s="100">
        <v>6</v>
      </c>
      <c r="E16" s="100">
        <v>0</v>
      </c>
      <c r="F16" s="100">
        <v>1</v>
      </c>
      <c r="G16" s="98">
        <v>34</v>
      </c>
      <c r="H16" s="98">
        <v>1</v>
      </c>
      <c r="I16" s="100">
        <v>0</v>
      </c>
      <c r="J16" s="99">
        <v>1</v>
      </c>
      <c r="K16" s="162">
        <f>SUM(E16,G16,I16)</f>
        <v>34</v>
      </c>
      <c r="L16" s="162">
        <f>((E16*1.5)*F16)+(G16*H16)+(I16*J16)</f>
        <v>34</v>
      </c>
      <c r="M16" s="101" t="s">
        <v>25</v>
      </c>
      <c r="O16" s="337">
        <v>2</v>
      </c>
      <c r="P16" s="136"/>
      <c r="Q16" s="136"/>
      <c r="R16" s="337">
        <v>4</v>
      </c>
      <c r="S16" s="136"/>
      <c r="T16" s="136"/>
      <c r="U16" s="136"/>
      <c r="V16" s="136"/>
      <c r="W16" s="136"/>
      <c r="X16" s="343"/>
      <c r="Y16" s="215"/>
      <c r="Z16" s="344"/>
      <c r="AA16" s="343">
        <v>6</v>
      </c>
      <c r="AB16" s="215"/>
      <c r="AC16" s="215"/>
      <c r="AD16" s="215"/>
      <c r="AE16" s="215"/>
      <c r="AF16" s="344"/>
      <c r="AG16" s="337" t="s">
        <v>637</v>
      </c>
      <c r="AH16" s="136" t="s">
        <v>622</v>
      </c>
      <c r="AI16" s="136"/>
      <c r="AJ16" s="136"/>
      <c r="AK16" s="136"/>
      <c r="AL16" s="338"/>
    </row>
    <row r="17" spans="1:38" ht="15" customHeight="1" x14ac:dyDescent="0.2">
      <c r="A17" s="204" t="s">
        <v>689</v>
      </c>
      <c r="B17" s="275" t="s">
        <v>490</v>
      </c>
      <c r="C17" s="233" t="s">
        <v>217</v>
      </c>
      <c r="D17" s="100">
        <v>6</v>
      </c>
      <c r="E17" s="100">
        <v>0</v>
      </c>
      <c r="F17" s="100">
        <v>1</v>
      </c>
      <c r="G17" s="98">
        <v>34</v>
      </c>
      <c r="H17" s="98">
        <v>1</v>
      </c>
      <c r="I17" s="100">
        <v>0</v>
      </c>
      <c r="J17" s="99">
        <v>1</v>
      </c>
      <c r="K17" s="162">
        <f>SUM(E17,G17,I17)</f>
        <v>34</v>
      </c>
      <c r="L17" s="162">
        <f>((E17*1.5)*F17)+(G17*H17)+(I17*J17)</f>
        <v>34</v>
      </c>
      <c r="M17" s="101" t="s">
        <v>25</v>
      </c>
      <c r="O17" s="337">
        <v>2</v>
      </c>
      <c r="P17" s="136"/>
      <c r="Q17" s="136"/>
      <c r="R17" s="337">
        <v>4</v>
      </c>
      <c r="S17" s="136"/>
      <c r="T17" s="136"/>
      <c r="U17" s="136"/>
      <c r="V17" s="136"/>
      <c r="W17" s="136"/>
      <c r="X17" s="343"/>
      <c r="Y17" s="215"/>
      <c r="Z17" s="344"/>
      <c r="AA17" s="343">
        <v>6</v>
      </c>
      <c r="AB17" s="215"/>
      <c r="AC17" s="215"/>
      <c r="AD17" s="215"/>
      <c r="AE17" s="215"/>
      <c r="AF17" s="344"/>
      <c r="AG17" s="337" t="s">
        <v>637</v>
      </c>
      <c r="AH17" s="136" t="s">
        <v>622</v>
      </c>
      <c r="AI17" s="136"/>
      <c r="AJ17" s="136"/>
      <c r="AK17" s="136"/>
      <c r="AL17" s="338"/>
    </row>
    <row r="18" spans="1:38" ht="27" customHeight="1" x14ac:dyDescent="0.2">
      <c r="A18" s="136"/>
      <c r="B18" s="238" t="s">
        <v>491</v>
      </c>
      <c r="C18" s="435" t="s">
        <v>218</v>
      </c>
      <c r="D18" s="436"/>
      <c r="E18" s="195"/>
      <c r="F18" s="195" t="s">
        <v>25</v>
      </c>
      <c r="G18" s="195"/>
      <c r="H18" s="195" t="s">
        <v>25</v>
      </c>
      <c r="I18" s="195"/>
      <c r="J18" s="195"/>
      <c r="K18" s="195"/>
      <c r="L18" s="195"/>
      <c r="M18" s="202"/>
      <c r="O18" s="54"/>
      <c r="P18" s="55"/>
      <c r="Q18" s="55"/>
      <c r="R18" s="54"/>
      <c r="S18" s="55"/>
      <c r="T18" s="55"/>
      <c r="U18" s="55"/>
      <c r="V18" s="55"/>
      <c r="W18" s="55"/>
      <c r="X18" s="54"/>
      <c r="Y18" s="55"/>
      <c r="Z18" s="56"/>
      <c r="AA18" s="54"/>
      <c r="AB18" s="55"/>
      <c r="AC18" s="55"/>
      <c r="AD18" s="55"/>
      <c r="AE18" s="55"/>
      <c r="AF18" s="56"/>
      <c r="AG18" s="57"/>
      <c r="AH18" s="58"/>
      <c r="AI18" s="58"/>
      <c r="AJ18" s="58"/>
      <c r="AK18" s="58"/>
      <c r="AL18" s="59"/>
    </row>
    <row r="19" spans="1:38" s="148" customFormat="1" ht="15" customHeight="1" x14ac:dyDescent="0.2">
      <c r="A19" s="136"/>
      <c r="B19" s="275" t="s">
        <v>492</v>
      </c>
      <c r="C19" s="437" t="s">
        <v>226</v>
      </c>
      <c r="D19" s="160"/>
      <c r="E19" s="161"/>
      <c r="F19" s="161" t="s">
        <v>25</v>
      </c>
      <c r="G19" s="161"/>
      <c r="H19" s="161" t="s">
        <v>25</v>
      </c>
      <c r="I19" s="161"/>
      <c r="J19" s="161"/>
      <c r="K19" s="161"/>
      <c r="L19" s="161"/>
      <c r="M19" s="163"/>
      <c r="O19" s="386"/>
      <c r="P19" s="204"/>
      <c r="Q19" s="204"/>
      <c r="R19" s="386"/>
      <c r="S19" s="204"/>
      <c r="T19" s="204"/>
      <c r="U19" s="204"/>
      <c r="V19" s="204"/>
      <c r="W19" s="204"/>
      <c r="X19" s="343"/>
      <c r="Y19" s="215"/>
      <c r="Z19" s="344"/>
      <c r="AA19" s="343"/>
      <c r="AB19" s="215"/>
      <c r="AC19" s="215"/>
      <c r="AD19" s="215"/>
      <c r="AE19" s="215"/>
      <c r="AF19" s="344"/>
      <c r="AG19" s="386"/>
      <c r="AH19" s="204"/>
      <c r="AI19" s="204"/>
      <c r="AJ19" s="204"/>
      <c r="AK19" s="204"/>
      <c r="AL19" s="394"/>
    </row>
    <row r="20" spans="1:38" ht="15" customHeight="1" x14ac:dyDescent="0.2">
      <c r="A20" s="204" t="s">
        <v>690</v>
      </c>
      <c r="B20" s="275" t="s">
        <v>493</v>
      </c>
      <c r="C20" s="233" t="s">
        <v>219</v>
      </c>
      <c r="D20" s="100">
        <v>6</v>
      </c>
      <c r="E20" s="100">
        <v>0</v>
      </c>
      <c r="F20" s="100">
        <v>1</v>
      </c>
      <c r="G20" s="98">
        <v>34</v>
      </c>
      <c r="H20" s="98">
        <v>1</v>
      </c>
      <c r="I20" s="100">
        <v>0</v>
      </c>
      <c r="J20" s="99">
        <v>1</v>
      </c>
      <c r="K20" s="162">
        <f>SUM(E20,G20,I20)</f>
        <v>34</v>
      </c>
      <c r="L20" s="162">
        <f>((E20*1.5)*F20)+(G20*H20)+(I20*J20)</f>
        <v>34</v>
      </c>
      <c r="M20" s="101" t="s">
        <v>25</v>
      </c>
      <c r="O20" s="337">
        <v>2</v>
      </c>
      <c r="P20" s="136"/>
      <c r="Q20" s="136"/>
      <c r="R20" s="337">
        <v>4</v>
      </c>
      <c r="S20" s="136"/>
      <c r="T20" s="136"/>
      <c r="U20" s="136"/>
      <c r="V20" s="136"/>
      <c r="W20" s="136"/>
      <c r="X20" s="343"/>
      <c r="Y20" s="215"/>
      <c r="Z20" s="344"/>
      <c r="AA20" s="343">
        <v>6</v>
      </c>
      <c r="AB20" s="215"/>
      <c r="AC20" s="215"/>
      <c r="AD20" s="215"/>
      <c r="AE20" s="215"/>
      <c r="AF20" s="344"/>
      <c r="AG20" s="337" t="s">
        <v>637</v>
      </c>
      <c r="AH20" s="136" t="s">
        <v>622</v>
      </c>
      <c r="AI20" s="136"/>
      <c r="AJ20" s="136"/>
      <c r="AK20" s="136"/>
      <c r="AL20" s="338"/>
    </row>
    <row r="21" spans="1:38" ht="15" customHeight="1" thickBot="1" x14ac:dyDescent="0.25">
      <c r="A21" s="204" t="s">
        <v>691</v>
      </c>
      <c r="B21" s="275" t="s">
        <v>494</v>
      </c>
      <c r="C21" s="233" t="s">
        <v>220</v>
      </c>
      <c r="D21" s="100">
        <v>6</v>
      </c>
      <c r="E21" s="100">
        <v>0</v>
      </c>
      <c r="F21" s="100">
        <v>1</v>
      </c>
      <c r="G21" s="98">
        <v>34</v>
      </c>
      <c r="H21" s="98">
        <v>1</v>
      </c>
      <c r="I21" s="100">
        <v>0</v>
      </c>
      <c r="J21" s="99">
        <v>1</v>
      </c>
      <c r="K21" s="162">
        <f>SUM(E21,G21,I21)</f>
        <v>34</v>
      </c>
      <c r="L21" s="162">
        <f>((E21*1.5)*F21)+(G21*H21)+(I21*J21)</f>
        <v>34</v>
      </c>
      <c r="M21" s="101" t="s">
        <v>25</v>
      </c>
      <c r="O21" s="339">
        <v>2</v>
      </c>
      <c r="P21" s="340"/>
      <c r="Q21" s="340"/>
      <c r="R21" s="339">
        <v>4</v>
      </c>
      <c r="S21" s="340"/>
      <c r="T21" s="340"/>
      <c r="U21" s="340"/>
      <c r="V21" s="340"/>
      <c r="W21" s="340"/>
      <c r="X21" s="345"/>
      <c r="Y21" s="346"/>
      <c r="Z21" s="347"/>
      <c r="AA21" s="345">
        <v>6</v>
      </c>
      <c r="AB21" s="346"/>
      <c r="AC21" s="346"/>
      <c r="AD21" s="346"/>
      <c r="AE21" s="346"/>
      <c r="AF21" s="347"/>
      <c r="AG21" s="339" t="s">
        <v>637</v>
      </c>
      <c r="AH21" s="340" t="s">
        <v>622</v>
      </c>
      <c r="AI21" s="340"/>
      <c r="AJ21" s="340"/>
      <c r="AK21" s="340"/>
      <c r="AL21" s="341"/>
    </row>
    <row r="22" spans="1:38" s="155" customFormat="1" ht="15" customHeight="1" thickBot="1" x14ac:dyDescent="0.25">
      <c r="B22" s="271"/>
      <c r="C22" s="104" t="s">
        <v>64</v>
      </c>
      <c r="D22" s="113">
        <f>SUM(D9,D12,D13,D16,D17,D20,D21)</f>
        <v>30</v>
      </c>
      <c r="E22" s="113">
        <f>SUM(E9,E12,E13,E16,E17,E20,E21)</f>
        <v>16</v>
      </c>
      <c r="F22" s="200">
        <v>1</v>
      </c>
      <c r="G22" s="113">
        <f>SUM(G9,G12,G13,G16,G17,G20,G21)</f>
        <v>176</v>
      </c>
      <c r="H22" s="200">
        <v>1</v>
      </c>
      <c r="I22" s="113">
        <f>SUM(I9,I12,I13,I16,I17,I20,I21)</f>
        <v>0</v>
      </c>
      <c r="J22" s="200">
        <v>1</v>
      </c>
      <c r="K22" s="167">
        <f>SUM(E22,G22,I22)</f>
        <v>192</v>
      </c>
      <c r="L22" s="113">
        <f>SUM(L9,L12,L13,L16,L17,L20,L21)</f>
        <v>136</v>
      </c>
      <c r="M22" s="203"/>
    </row>
    <row r="23" spans="1:38" s="149" customFormat="1" ht="31.5" customHeight="1" x14ac:dyDescent="0.2">
      <c r="B23" s="272"/>
      <c r="C23" s="150"/>
      <c r="D23" s="182"/>
      <c r="E23" s="196"/>
      <c r="F23" s="196"/>
      <c r="G23" s="196"/>
      <c r="H23" s="196"/>
      <c r="I23" s="196"/>
      <c r="J23" s="196"/>
      <c r="K23" s="187"/>
      <c r="L23" s="187"/>
      <c r="O23" s="491" t="s">
        <v>50</v>
      </c>
      <c r="P23" s="492"/>
      <c r="Q23" s="492"/>
      <c r="R23" s="491" t="s">
        <v>51</v>
      </c>
      <c r="S23" s="492"/>
      <c r="T23" s="492"/>
      <c r="U23" s="492"/>
      <c r="V23" s="492"/>
      <c r="W23" s="492"/>
      <c r="X23" s="558" t="s">
        <v>52</v>
      </c>
      <c r="Y23" s="559"/>
      <c r="Z23" s="560"/>
      <c r="AA23" s="558" t="s">
        <v>53</v>
      </c>
      <c r="AB23" s="559"/>
      <c r="AC23" s="559"/>
      <c r="AD23" s="559"/>
      <c r="AE23" s="559"/>
      <c r="AF23" s="560"/>
      <c r="AG23" s="574" t="s">
        <v>54</v>
      </c>
      <c r="AH23" s="575"/>
      <c r="AI23" s="575"/>
      <c r="AJ23" s="575"/>
      <c r="AK23" s="575"/>
      <c r="AL23" s="576"/>
    </row>
    <row r="24" spans="1:38" s="149" customFormat="1" ht="15" customHeight="1" x14ac:dyDescent="0.2">
      <c r="B24" s="272"/>
      <c r="C24" s="150"/>
      <c r="D24" s="182"/>
      <c r="E24" s="196"/>
      <c r="F24" s="196"/>
      <c r="G24" s="196"/>
      <c r="H24" s="196"/>
      <c r="I24" s="196"/>
      <c r="J24" s="196"/>
      <c r="K24" s="187"/>
      <c r="L24" s="187"/>
      <c r="O24" s="426" t="s">
        <v>55</v>
      </c>
      <c r="P24" s="425" t="s">
        <v>57</v>
      </c>
      <c r="Q24" s="425" t="s">
        <v>59</v>
      </c>
      <c r="R24" s="507" t="s">
        <v>55</v>
      </c>
      <c r="S24" s="508"/>
      <c r="T24" s="508" t="s">
        <v>61</v>
      </c>
      <c r="U24" s="508"/>
      <c r="V24" s="508" t="s">
        <v>59</v>
      </c>
      <c r="W24" s="508"/>
      <c r="X24" s="43" t="s">
        <v>55</v>
      </c>
      <c r="Y24" s="44" t="s">
        <v>57</v>
      </c>
      <c r="Z24" s="328" t="s">
        <v>59</v>
      </c>
      <c r="AA24" s="502" t="s">
        <v>55</v>
      </c>
      <c r="AB24" s="503"/>
      <c r="AC24" s="504" t="s">
        <v>61</v>
      </c>
      <c r="AD24" s="503"/>
      <c r="AE24" s="504" t="s">
        <v>59</v>
      </c>
      <c r="AF24" s="505"/>
      <c r="AG24" s="506" t="s">
        <v>55</v>
      </c>
      <c r="AH24" s="500"/>
      <c r="AI24" s="499" t="s">
        <v>61</v>
      </c>
      <c r="AJ24" s="500"/>
      <c r="AK24" s="499" t="s">
        <v>59</v>
      </c>
      <c r="AL24" s="501"/>
    </row>
    <row r="25" spans="1:38" ht="15" customHeight="1" x14ac:dyDescent="0.2">
      <c r="A25" s="149"/>
      <c r="B25" s="272"/>
      <c r="C25" s="150"/>
      <c r="D25" s="182"/>
      <c r="E25" s="196"/>
      <c r="F25" s="196"/>
      <c r="G25" s="196"/>
      <c r="H25" s="196"/>
      <c r="I25" s="196"/>
      <c r="J25" s="196"/>
      <c r="K25" s="187"/>
      <c r="L25" s="187"/>
      <c r="M25" s="149"/>
      <c r="N25" s="149"/>
      <c r="O25" s="45" t="s">
        <v>62</v>
      </c>
      <c r="P25" s="46" t="s">
        <v>62</v>
      </c>
      <c r="Q25" s="46" t="s">
        <v>62</v>
      </c>
      <c r="R25" s="45" t="s">
        <v>62</v>
      </c>
      <c r="S25" s="46" t="s">
        <v>63</v>
      </c>
      <c r="T25" s="46" t="s">
        <v>62</v>
      </c>
      <c r="U25" s="46" t="s">
        <v>63</v>
      </c>
      <c r="V25" s="46" t="s">
        <v>62</v>
      </c>
      <c r="W25" s="46" t="s">
        <v>63</v>
      </c>
      <c r="X25" s="48" t="s">
        <v>62</v>
      </c>
      <c r="Y25" s="49" t="s">
        <v>62</v>
      </c>
      <c r="Z25" s="50" t="s">
        <v>62</v>
      </c>
      <c r="AA25" s="48" t="s">
        <v>62</v>
      </c>
      <c r="AB25" s="49" t="s">
        <v>63</v>
      </c>
      <c r="AC25" s="49" t="s">
        <v>62</v>
      </c>
      <c r="AD25" s="49" t="s">
        <v>63</v>
      </c>
      <c r="AE25" s="49" t="s">
        <v>62</v>
      </c>
      <c r="AF25" s="50" t="s">
        <v>63</v>
      </c>
      <c r="AG25" s="51" t="s">
        <v>62</v>
      </c>
      <c r="AH25" s="52" t="s">
        <v>63</v>
      </c>
      <c r="AI25" s="52" t="s">
        <v>62</v>
      </c>
      <c r="AJ25" s="52" t="s">
        <v>63</v>
      </c>
      <c r="AK25" s="52" t="s">
        <v>62</v>
      </c>
      <c r="AL25" s="53" t="s">
        <v>63</v>
      </c>
    </row>
    <row r="26" spans="1:38" ht="30" customHeight="1" x14ac:dyDescent="0.2">
      <c r="A26" s="231" t="s">
        <v>337</v>
      </c>
      <c r="B26" s="274"/>
      <c r="C26" s="439" t="s">
        <v>17</v>
      </c>
      <c r="D26" s="440"/>
      <c r="E26" s="183" t="s">
        <v>8</v>
      </c>
      <c r="F26" s="183" t="s">
        <v>9</v>
      </c>
      <c r="G26" s="184" t="s">
        <v>10</v>
      </c>
      <c r="H26" s="124" t="s">
        <v>9</v>
      </c>
      <c r="I26" s="184" t="s">
        <v>11</v>
      </c>
      <c r="J26" s="124" t="s">
        <v>12</v>
      </c>
      <c r="K26" s="186" t="s">
        <v>13</v>
      </c>
      <c r="L26" s="124" t="s">
        <v>14</v>
      </c>
      <c r="M26" s="191" t="s">
        <v>15</v>
      </c>
      <c r="O26" s="54"/>
      <c r="P26" s="55"/>
      <c r="Q26" s="55"/>
      <c r="R26" s="54"/>
      <c r="S26" s="55"/>
      <c r="T26" s="55"/>
      <c r="U26" s="55"/>
      <c r="V26" s="55"/>
      <c r="W26" s="55"/>
      <c r="X26" s="54"/>
      <c r="Y26" s="55"/>
      <c r="Z26" s="56"/>
      <c r="AA26" s="54"/>
      <c r="AB26" s="55"/>
      <c r="AC26" s="55"/>
      <c r="AD26" s="55"/>
      <c r="AE26" s="55"/>
      <c r="AF26" s="56"/>
      <c r="AG26" s="57"/>
      <c r="AH26" s="58"/>
      <c r="AI26" s="58"/>
      <c r="AJ26" s="58"/>
      <c r="AK26" s="58"/>
      <c r="AL26" s="59"/>
    </row>
    <row r="27" spans="1:38" ht="24" x14ac:dyDescent="0.2">
      <c r="A27" s="136"/>
      <c r="B27" s="238" t="s">
        <v>495</v>
      </c>
      <c r="C27" s="435" t="s">
        <v>73</v>
      </c>
      <c r="D27" s="436"/>
      <c r="E27" s="195"/>
      <c r="F27" s="195" t="s">
        <v>25</v>
      </c>
      <c r="G27" s="195"/>
      <c r="H27" s="195" t="s">
        <v>25</v>
      </c>
      <c r="I27" s="195"/>
      <c r="J27" s="195"/>
      <c r="K27" s="195"/>
      <c r="L27" s="195"/>
      <c r="M27" s="202"/>
      <c r="O27" s="54"/>
      <c r="P27" s="55"/>
      <c r="Q27" s="55"/>
      <c r="R27" s="54"/>
      <c r="S27" s="55"/>
      <c r="T27" s="55"/>
      <c r="U27" s="55"/>
      <c r="V27" s="55"/>
      <c r="W27" s="55"/>
      <c r="X27" s="54"/>
      <c r="Y27" s="55"/>
      <c r="Z27" s="56"/>
      <c r="AA27" s="54"/>
      <c r="AB27" s="55"/>
      <c r="AC27" s="55"/>
      <c r="AD27" s="55"/>
      <c r="AE27" s="55"/>
      <c r="AF27" s="56"/>
      <c r="AG27" s="57"/>
      <c r="AH27" s="58"/>
      <c r="AI27" s="58"/>
      <c r="AJ27" s="58"/>
      <c r="AK27" s="58"/>
      <c r="AL27" s="59"/>
    </row>
    <row r="28" spans="1:38" s="148" customFormat="1" ht="24" x14ac:dyDescent="0.2">
      <c r="A28" s="136"/>
      <c r="B28" s="275" t="s">
        <v>496</v>
      </c>
      <c r="C28" s="441" t="s">
        <v>227</v>
      </c>
      <c r="D28" s="160"/>
      <c r="E28" s="161"/>
      <c r="F28" s="161"/>
      <c r="G28" s="161"/>
      <c r="H28" s="161"/>
      <c r="I28" s="161"/>
      <c r="J28" s="161"/>
      <c r="K28" s="161"/>
      <c r="L28" s="161"/>
      <c r="M28" s="163"/>
      <c r="O28" s="386"/>
      <c r="P28" s="204"/>
      <c r="Q28" s="204"/>
      <c r="R28" s="386"/>
      <c r="S28" s="204"/>
      <c r="T28" s="204"/>
      <c r="U28" s="204"/>
      <c r="V28" s="204"/>
      <c r="W28" s="204"/>
      <c r="X28" s="343"/>
      <c r="Y28" s="215"/>
      <c r="Z28" s="344"/>
      <c r="AA28" s="343"/>
      <c r="AB28" s="215"/>
      <c r="AC28" s="215"/>
      <c r="AD28" s="215"/>
      <c r="AE28" s="215"/>
      <c r="AF28" s="344"/>
      <c r="AG28" s="386"/>
      <c r="AH28" s="204"/>
      <c r="AI28" s="204"/>
      <c r="AJ28" s="204"/>
      <c r="AK28" s="204"/>
      <c r="AL28" s="394"/>
    </row>
    <row r="29" spans="1:38" ht="15" customHeight="1" x14ac:dyDescent="0.2">
      <c r="A29" s="204" t="s">
        <v>692</v>
      </c>
      <c r="B29" s="275" t="s">
        <v>435</v>
      </c>
      <c r="C29" s="442" t="s">
        <v>179</v>
      </c>
      <c r="D29" s="100">
        <v>2</v>
      </c>
      <c r="E29" s="100">
        <v>0</v>
      </c>
      <c r="F29" s="100">
        <v>0</v>
      </c>
      <c r="G29" s="443">
        <v>21</v>
      </c>
      <c r="H29" s="98">
        <v>0</v>
      </c>
      <c r="I29" s="100">
        <v>0</v>
      </c>
      <c r="J29" s="98">
        <v>0</v>
      </c>
      <c r="K29" s="162">
        <f>SUM(E29,G29,I29)</f>
        <v>21</v>
      </c>
      <c r="L29" s="162">
        <f>((E29*1.5)*F29)+(G29*H29)+(I29*J29)</f>
        <v>0</v>
      </c>
      <c r="M29" s="101" t="s">
        <v>214</v>
      </c>
      <c r="O29" s="337">
        <v>2</v>
      </c>
      <c r="P29" s="136"/>
      <c r="Q29" s="136"/>
      <c r="R29" s="337"/>
      <c r="S29" s="136"/>
      <c r="T29" s="136"/>
      <c r="U29" s="136"/>
      <c r="V29" s="136"/>
      <c r="W29" s="136"/>
      <c r="X29" s="343">
        <v>2</v>
      </c>
      <c r="Y29" s="215"/>
      <c r="Z29" s="344"/>
      <c r="AA29" s="343"/>
      <c r="AB29" s="215"/>
      <c r="AC29" s="215"/>
      <c r="AD29" s="215"/>
      <c r="AE29" s="215"/>
      <c r="AF29" s="344"/>
      <c r="AG29" s="337" t="s">
        <v>627</v>
      </c>
      <c r="AH29" s="136" t="s">
        <v>622</v>
      </c>
      <c r="AI29" s="136"/>
      <c r="AJ29" s="136"/>
      <c r="AK29" s="136"/>
      <c r="AL29" s="338"/>
    </row>
    <row r="30" spans="1:38" ht="15" customHeight="1" x14ac:dyDescent="0.2">
      <c r="A30" s="204" t="s">
        <v>693</v>
      </c>
      <c r="B30" s="275" t="s">
        <v>497</v>
      </c>
      <c r="C30" s="233" t="s">
        <v>221</v>
      </c>
      <c r="D30" s="100">
        <v>3</v>
      </c>
      <c r="E30" s="100">
        <v>0</v>
      </c>
      <c r="F30" s="100">
        <v>1</v>
      </c>
      <c r="G30" s="98">
        <v>0</v>
      </c>
      <c r="H30" s="98">
        <v>1</v>
      </c>
      <c r="I30" s="100">
        <v>0</v>
      </c>
      <c r="J30" s="98">
        <v>1</v>
      </c>
      <c r="K30" s="162">
        <f>SUM(E30,G30,I30)</f>
        <v>0</v>
      </c>
      <c r="L30" s="162">
        <f>((E30*1.5)*F30)+(G30*H30)+(I30*J30)</f>
        <v>0</v>
      </c>
      <c r="M30" s="101" t="s">
        <v>25</v>
      </c>
      <c r="O30" s="337"/>
      <c r="P30" s="136"/>
      <c r="Q30" s="136"/>
      <c r="R30" s="337" t="s">
        <v>621</v>
      </c>
      <c r="S30" s="136"/>
      <c r="T30" s="136" t="s">
        <v>621</v>
      </c>
      <c r="U30" s="136"/>
      <c r="V30" s="136"/>
      <c r="W30" s="136"/>
      <c r="X30" s="343" t="s">
        <v>25</v>
      </c>
      <c r="Y30" s="215"/>
      <c r="Z30" s="344"/>
      <c r="AA30" s="343" t="s">
        <v>621</v>
      </c>
      <c r="AB30" s="215"/>
      <c r="AC30" s="215" t="s">
        <v>621</v>
      </c>
      <c r="AD30" s="215"/>
      <c r="AE30" s="215"/>
      <c r="AF30" s="344"/>
      <c r="AG30" s="337" t="s">
        <v>600</v>
      </c>
      <c r="AH30" s="136"/>
      <c r="AI30" s="136"/>
      <c r="AJ30" s="136"/>
      <c r="AK30" s="136"/>
      <c r="AL30" s="338"/>
    </row>
    <row r="31" spans="1:38" ht="24" x14ac:dyDescent="0.2">
      <c r="A31" s="136"/>
      <c r="B31" s="238" t="s">
        <v>498</v>
      </c>
      <c r="C31" s="435" t="s">
        <v>74</v>
      </c>
      <c r="D31" s="436"/>
      <c r="E31" s="195"/>
      <c r="F31" s="195" t="s">
        <v>25</v>
      </c>
      <c r="G31" s="195"/>
      <c r="H31" s="195" t="s">
        <v>25</v>
      </c>
      <c r="I31" s="195"/>
      <c r="J31" s="195"/>
      <c r="K31" s="195"/>
      <c r="L31" s="195"/>
      <c r="M31" s="202"/>
      <c r="O31" s="54"/>
      <c r="P31" s="55"/>
      <c r="Q31" s="55"/>
      <c r="R31" s="54"/>
      <c r="S31" s="55"/>
      <c r="T31" s="55"/>
      <c r="U31" s="55"/>
      <c r="V31" s="55"/>
      <c r="W31" s="55"/>
      <c r="X31" s="54"/>
      <c r="Y31" s="55"/>
      <c r="Z31" s="56"/>
      <c r="AA31" s="54"/>
      <c r="AB31" s="55"/>
      <c r="AC31" s="55"/>
      <c r="AD31" s="55"/>
      <c r="AE31" s="55"/>
      <c r="AF31" s="56"/>
      <c r="AG31" s="57"/>
      <c r="AH31" s="58"/>
      <c r="AI31" s="58"/>
      <c r="AJ31" s="58"/>
      <c r="AK31" s="58"/>
      <c r="AL31" s="59"/>
    </row>
    <row r="32" spans="1:38" ht="15" customHeight="1" x14ac:dyDescent="0.2">
      <c r="A32" s="204" t="s">
        <v>668</v>
      </c>
      <c r="B32" s="275" t="s">
        <v>445</v>
      </c>
      <c r="C32" s="444" t="s">
        <v>188</v>
      </c>
      <c r="D32" s="100">
        <v>2</v>
      </c>
      <c r="E32" s="100">
        <v>11</v>
      </c>
      <c r="F32" s="100"/>
      <c r="G32" s="100">
        <v>17</v>
      </c>
      <c r="H32" s="99"/>
      <c r="I32" s="100">
        <v>0</v>
      </c>
      <c r="J32" s="99"/>
      <c r="K32" s="99">
        <f t="shared" ref="K32" si="0">SUM(E32:J32)</f>
        <v>28</v>
      </c>
      <c r="L32" s="162">
        <f>((E32*1.5)*F32)+(G32*H32)+(I32*J32)</f>
        <v>0</v>
      </c>
      <c r="M32" s="101" t="s">
        <v>214</v>
      </c>
      <c r="O32" s="337">
        <v>2</v>
      </c>
      <c r="P32" s="136"/>
      <c r="Q32" s="136"/>
      <c r="R32" s="337"/>
      <c r="S32" s="136"/>
      <c r="T32" s="136"/>
      <c r="U32" s="136"/>
      <c r="V32" s="136"/>
      <c r="W32" s="136"/>
      <c r="X32" s="343">
        <v>2</v>
      </c>
      <c r="Y32" s="215"/>
      <c r="Z32" s="344"/>
      <c r="AA32" s="343"/>
      <c r="AB32" s="215"/>
      <c r="AC32" s="215"/>
      <c r="AD32" s="215"/>
      <c r="AE32" s="215"/>
      <c r="AF32" s="344"/>
      <c r="AG32" s="337" t="s">
        <v>627</v>
      </c>
      <c r="AH32" s="136" t="s">
        <v>622</v>
      </c>
      <c r="AI32" s="136"/>
      <c r="AJ32" s="136"/>
      <c r="AK32" s="136"/>
      <c r="AL32" s="338"/>
    </row>
    <row r="33" spans="1:38" ht="15" customHeight="1" x14ac:dyDescent="0.2">
      <c r="A33" s="136" t="s">
        <v>694</v>
      </c>
      <c r="B33" s="275" t="s">
        <v>499</v>
      </c>
      <c r="C33" s="444" t="s">
        <v>223</v>
      </c>
      <c r="D33" s="100">
        <v>6</v>
      </c>
      <c r="E33" s="100">
        <v>0</v>
      </c>
      <c r="F33" s="100">
        <v>1</v>
      </c>
      <c r="G33" s="100">
        <v>34</v>
      </c>
      <c r="H33" s="99">
        <v>1</v>
      </c>
      <c r="I33" s="100">
        <v>0</v>
      </c>
      <c r="J33" s="98">
        <v>1</v>
      </c>
      <c r="K33" s="99">
        <f t="shared" ref="K33" si="1">SUM(E33:J33)</f>
        <v>37</v>
      </c>
      <c r="L33" s="162">
        <f>((E33*1.5)*F33)+(G33*H33)+(I33*J33)</f>
        <v>34</v>
      </c>
      <c r="M33" s="101"/>
      <c r="O33" s="337">
        <v>2</v>
      </c>
      <c r="P33" s="136"/>
      <c r="Q33" s="136"/>
      <c r="R33" s="337">
        <v>4</v>
      </c>
      <c r="S33" s="136" t="s">
        <v>624</v>
      </c>
      <c r="T33" s="136"/>
      <c r="U33" s="136"/>
      <c r="V33" s="136"/>
      <c r="W33" s="136"/>
      <c r="X33" s="343"/>
      <c r="Y33" s="215"/>
      <c r="Z33" s="344"/>
      <c r="AA33" s="343">
        <v>6</v>
      </c>
      <c r="AB33" s="215" t="s">
        <v>624</v>
      </c>
      <c r="AC33" s="215"/>
      <c r="AD33" s="215"/>
      <c r="AE33" s="215"/>
      <c r="AF33" s="344"/>
      <c r="AG33" s="337" t="s">
        <v>637</v>
      </c>
      <c r="AH33" s="136" t="s">
        <v>622</v>
      </c>
      <c r="AI33" s="136"/>
      <c r="AJ33" s="136"/>
      <c r="AK33" s="136"/>
      <c r="AL33" s="338"/>
    </row>
    <row r="34" spans="1:38" ht="26.25" customHeight="1" x14ac:dyDescent="0.2">
      <c r="A34" s="136"/>
      <c r="B34" s="238" t="s">
        <v>500</v>
      </c>
      <c r="C34" s="435" t="s">
        <v>215</v>
      </c>
      <c r="D34" s="436"/>
      <c r="E34" s="195"/>
      <c r="F34" s="195" t="s">
        <v>25</v>
      </c>
      <c r="G34" s="195"/>
      <c r="H34" s="195" t="s">
        <v>25</v>
      </c>
      <c r="I34" s="195"/>
      <c r="J34" s="195"/>
      <c r="K34" s="195"/>
      <c r="L34" s="195"/>
      <c r="M34" s="202"/>
      <c r="O34" s="54"/>
      <c r="P34" s="55"/>
      <c r="Q34" s="55"/>
      <c r="R34" s="54"/>
      <c r="S34" s="55"/>
      <c r="T34" s="55"/>
      <c r="U34" s="55"/>
      <c r="V34" s="55"/>
      <c r="W34" s="55"/>
      <c r="X34" s="54"/>
      <c r="Y34" s="55"/>
      <c r="Z34" s="56"/>
      <c r="AA34" s="54"/>
      <c r="AB34" s="55"/>
      <c r="AC34" s="55"/>
      <c r="AD34" s="55"/>
      <c r="AE34" s="55"/>
      <c r="AF34" s="56"/>
      <c r="AG34" s="57"/>
      <c r="AH34" s="58"/>
      <c r="AI34" s="58"/>
      <c r="AJ34" s="58"/>
      <c r="AK34" s="58"/>
      <c r="AL34" s="59"/>
    </row>
    <row r="35" spans="1:38" s="148" customFormat="1" ht="15" customHeight="1" x14ac:dyDescent="0.2">
      <c r="A35" s="136"/>
      <c r="B35" s="275" t="s">
        <v>501</v>
      </c>
      <c r="C35" s="437" t="s">
        <v>228</v>
      </c>
      <c r="D35" s="160"/>
      <c r="E35" s="161"/>
      <c r="F35" s="161" t="s">
        <v>25</v>
      </c>
      <c r="G35" s="161"/>
      <c r="H35" s="161" t="s">
        <v>25</v>
      </c>
      <c r="I35" s="161"/>
      <c r="J35" s="161"/>
      <c r="K35" s="161"/>
      <c r="L35" s="161"/>
      <c r="M35" s="163"/>
      <c r="O35" s="386"/>
      <c r="P35" s="204"/>
      <c r="Q35" s="204"/>
      <c r="R35" s="386"/>
      <c r="S35" s="204"/>
      <c r="T35" s="204"/>
      <c r="U35" s="204"/>
      <c r="V35" s="204"/>
      <c r="W35" s="204"/>
      <c r="X35" s="343"/>
      <c r="Y35" s="215"/>
      <c r="Z35" s="344"/>
      <c r="AA35" s="343"/>
      <c r="AB35" s="215"/>
      <c r="AC35" s="215"/>
      <c r="AD35" s="215"/>
      <c r="AE35" s="215"/>
      <c r="AF35" s="344"/>
      <c r="AG35" s="386"/>
      <c r="AH35" s="204"/>
      <c r="AI35" s="204"/>
      <c r="AJ35" s="204"/>
      <c r="AK35" s="204"/>
      <c r="AL35" s="394"/>
    </row>
    <row r="36" spans="1:38" ht="15" customHeight="1" x14ac:dyDescent="0.2">
      <c r="A36" s="136" t="s">
        <v>695</v>
      </c>
      <c r="B36" s="275" t="s">
        <v>502</v>
      </c>
      <c r="C36" s="233" t="s">
        <v>229</v>
      </c>
      <c r="D36" s="100">
        <v>5</v>
      </c>
      <c r="E36" s="100">
        <v>0</v>
      </c>
      <c r="F36" s="100">
        <v>1</v>
      </c>
      <c r="G36" s="98">
        <v>34</v>
      </c>
      <c r="H36" s="98">
        <v>1</v>
      </c>
      <c r="I36" s="100">
        <v>0</v>
      </c>
      <c r="J36" s="98">
        <v>1</v>
      </c>
      <c r="K36" s="162">
        <f>SUM(E36,G36,I36)</f>
        <v>34</v>
      </c>
      <c r="L36" s="162">
        <f>((E36*1.5)*F36)+(G36*H36)+(I36*J36)</f>
        <v>34</v>
      </c>
      <c r="M36" s="101" t="s">
        <v>25</v>
      </c>
      <c r="O36" s="337">
        <v>2</v>
      </c>
      <c r="P36" s="136"/>
      <c r="Q36" s="136"/>
      <c r="R36" s="337">
        <v>3</v>
      </c>
      <c r="S36" s="136" t="s">
        <v>624</v>
      </c>
      <c r="T36" s="136"/>
      <c r="U36" s="136"/>
      <c r="V36" s="136"/>
      <c r="W36" s="136"/>
      <c r="X36" s="343"/>
      <c r="Y36" s="215"/>
      <c r="Z36" s="344"/>
      <c r="AA36" s="343">
        <v>5</v>
      </c>
      <c r="AB36" s="215" t="s">
        <v>624</v>
      </c>
      <c r="AC36" s="215"/>
      <c r="AD36" s="215"/>
      <c r="AE36" s="215"/>
      <c r="AF36" s="344"/>
      <c r="AG36" s="337" t="s">
        <v>635</v>
      </c>
      <c r="AH36" s="136" t="s">
        <v>622</v>
      </c>
      <c r="AI36" s="136"/>
      <c r="AJ36" s="136"/>
      <c r="AK36" s="136"/>
      <c r="AL36" s="338"/>
    </row>
    <row r="37" spans="1:38" ht="15" customHeight="1" x14ac:dyDescent="0.2">
      <c r="A37" s="136" t="s">
        <v>696</v>
      </c>
      <c r="B37" s="275" t="s">
        <v>503</v>
      </c>
      <c r="C37" s="233" t="s">
        <v>230</v>
      </c>
      <c r="D37" s="100">
        <v>5</v>
      </c>
      <c r="E37" s="100">
        <v>0</v>
      </c>
      <c r="F37" s="100">
        <v>1</v>
      </c>
      <c r="G37" s="98">
        <v>34</v>
      </c>
      <c r="H37" s="98">
        <v>1</v>
      </c>
      <c r="I37" s="100">
        <v>0</v>
      </c>
      <c r="J37" s="98">
        <v>1</v>
      </c>
      <c r="K37" s="162">
        <f>SUM(E37,G37,I37)</f>
        <v>34</v>
      </c>
      <c r="L37" s="162">
        <f>((E37*1.5)*F37)+(G37*H37)+(I37*J37)</f>
        <v>34</v>
      </c>
      <c r="M37" s="101" t="s">
        <v>25</v>
      </c>
      <c r="O37" s="337">
        <v>2</v>
      </c>
      <c r="P37" s="136"/>
      <c r="Q37" s="136"/>
      <c r="R37" s="337">
        <v>3</v>
      </c>
      <c r="S37" s="136" t="s">
        <v>624</v>
      </c>
      <c r="T37" s="136"/>
      <c r="U37" s="136"/>
      <c r="V37" s="136"/>
      <c r="W37" s="136"/>
      <c r="X37" s="343"/>
      <c r="Y37" s="215"/>
      <c r="Z37" s="344"/>
      <c r="AA37" s="343">
        <v>5</v>
      </c>
      <c r="AB37" s="215" t="s">
        <v>624</v>
      </c>
      <c r="AC37" s="215"/>
      <c r="AD37" s="215"/>
      <c r="AE37" s="215"/>
      <c r="AF37" s="344"/>
      <c r="AG37" s="337" t="s">
        <v>635</v>
      </c>
      <c r="AH37" s="136" t="s">
        <v>622</v>
      </c>
      <c r="AI37" s="136"/>
      <c r="AJ37" s="136"/>
      <c r="AK37" s="136"/>
      <c r="AL37" s="338"/>
    </row>
    <row r="38" spans="1:38" ht="27" customHeight="1" x14ac:dyDescent="0.2">
      <c r="A38" s="136"/>
      <c r="B38" s="238" t="s">
        <v>504</v>
      </c>
      <c r="C38" s="435" t="s">
        <v>218</v>
      </c>
      <c r="D38" s="436"/>
      <c r="E38" s="195"/>
      <c r="F38" s="195" t="s">
        <v>25</v>
      </c>
      <c r="G38" s="195"/>
      <c r="H38" s="195" t="s">
        <v>25</v>
      </c>
      <c r="I38" s="195"/>
      <c r="J38" s="195"/>
      <c r="K38" s="195"/>
      <c r="L38" s="195"/>
      <c r="M38" s="202"/>
      <c r="O38" s="54"/>
      <c r="P38" s="55"/>
      <c r="Q38" s="55"/>
      <c r="R38" s="54"/>
      <c r="S38" s="55"/>
      <c r="T38" s="55"/>
      <c r="U38" s="55"/>
      <c r="V38" s="55"/>
      <c r="W38" s="55"/>
      <c r="X38" s="54"/>
      <c r="Y38" s="55"/>
      <c r="Z38" s="56"/>
      <c r="AA38" s="54"/>
      <c r="AB38" s="55"/>
      <c r="AC38" s="55"/>
      <c r="AD38" s="55"/>
      <c r="AE38" s="55"/>
      <c r="AF38" s="56"/>
      <c r="AG38" s="57"/>
      <c r="AH38" s="58"/>
      <c r="AI38" s="58"/>
      <c r="AJ38" s="58"/>
      <c r="AK38" s="58"/>
      <c r="AL38" s="59"/>
    </row>
    <row r="39" spans="1:38" ht="15" customHeight="1" x14ac:dyDescent="0.2">
      <c r="A39" s="136" t="s">
        <v>697</v>
      </c>
      <c r="B39" s="275" t="s">
        <v>505</v>
      </c>
      <c r="C39" s="233" t="s">
        <v>231</v>
      </c>
      <c r="D39" s="100">
        <v>5</v>
      </c>
      <c r="E39" s="100">
        <v>0</v>
      </c>
      <c r="F39" s="100">
        <v>1</v>
      </c>
      <c r="G39" s="98">
        <v>34</v>
      </c>
      <c r="H39" s="98">
        <v>1</v>
      </c>
      <c r="I39" s="100">
        <v>0</v>
      </c>
      <c r="J39" s="98">
        <v>1</v>
      </c>
      <c r="K39" s="162">
        <f>SUM(E39,G39,I39)</f>
        <v>34</v>
      </c>
      <c r="L39" s="162">
        <f>((E39*1.5)*F39)+(G39*H39)+(I39*J39)</f>
        <v>34</v>
      </c>
      <c r="M39" s="101" t="s">
        <v>25</v>
      </c>
      <c r="O39" s="337">
        <v>2</v>
      </c>
      <c r="P39" s="136"/>
      <c r="Q39" s="136"/>
      <c r="R39" s="337">
        <v>3</v>
      </c>
      <c r="S39" s="136" t="s">
        <v>624</v>
      </c>
      <c r="T39" s="136"/>
      <c r="U39" s="136"/>
      <c r="V39" s="136"/>
      <c r="W39" s="136"/>
      <c r="X39" s="343"/>
      <c r="Y39" s="215"/>
      <c r="Z39" s="344"/>
      <c r="AA39" s="343">
        <v>5</v>
      </c>
      <c r="AB39" s="215" t="s">
        <v>624</v>
      </c>
      <c r="AC39" s="215"/>
      <c r="AD39" s="215"/>
      <c r="AE39" s="215"/>
      <c r="AF39" s="344"/>
      <c r="AG39" s="337" t="s">
        <v>635</v>
      </c>
      <c r="AH39" s="136" t="s">
        <v>622</v>
      </c>
      <c r="AI39" s="136"/>
      <c r="AJ39" s="136"/>
      <c r="AK39" s="136"/>
      <c r="AL39" s="338"/>
    </row>
    <row r="40" spans="1:38" ht="15" customHeight="1" thickBot="1" x14ac:dyDescent="0.25">
      <c r="A40" s="349"/>
      <c r="B40" s="269" t="s">
        <v>449</v>
      </c>
      <c r="C40" s="445" t="s">
        <v>636</v>
      </c>
      <c r="D40" s="100">
        <v>2</v>
      </c>
      <c r="E40" s="100">
        <v>8</v>
      </c>
      <c r="F40" s="100">
        <v>0</v>
      </c>
      <c r="G40" s="98">
        <v>13</v>
      </c>
      <c r="H40" s="100">
        <v>0</v>
      </c>
      <c r="I40" s="100">
        <v>0</v>
      </c>
      <c r="J40" s="100">
        <v>0</v>
      </c>
      <c r="K40" s="162">
        <f>SUM(E40,G40,I40)</f>
        <v>21</v>
      </c>
      <c r="L40" s="162">
        <f>((E40*1.5)*F40)+(G40*H40)+(I40*J40)</f>
        <v>0</v>
      </c>
      <c r="M40" s="101" t="s">
        <v>214</v>
      </c>
      <c r="O40" s="339">
        <v>2</v>
      </c>
      <c r="P40" s="340"/>
      <c r="Q40" s="340"/>
      <c r="R40" s="339"/>
      <c r="S40" s="340"/>
      <c r="T40" s="340"/>
      <c r="U40" s="340"/>
      <c r="V40" s="340"/>
      <c r="W40" s="340"/>
      <c r="X40" s="345">
        <v>2</v>
      </c>
      <c r="Y40" s="346"/>
      <c r="Z40" s="347"/>
      <c r="AA40" s="345"/>
      <c r="AB40" s="346"/>
      <c r="AC40" s="346"/>
      <c r="AD40" s="346"/>
      <c r="AE40" s="346"/>
      <c r="AF40" s="347"/>
      <c r="AG40" s="339" t="s">
        <v>627</v>
      </c>
      <c r="AH40" s="340" t="s">
        <v>622</v>
      </c>
      <c r="AI40" s="340"/>
      <c r="AJ40" s="340"/>
      <c r="AK40" s="340"/>
      <c r="AL40" s="341"/>
    </row>
    <row r="41" spans="1:38" s="446" customFormat="1" ht="21.75" customHeight="1" x14ac:dyDescent="0.2">
      <c r="B41" s="273"/>
      <c r="C41" s="447" t="s">
        <v>65</v>
      </c>
      <c r="D41" s="113">
        <f>SUM(D29,D30,D32,D33,D36,D37,D39,D40)</f>
        <v>30</v>
      </c>
      <c r="E41" s="113">
        <f>SUM(E29,E30,E32,E33,E36,E37,E39,E40)</f>
        <v>19</v>
      </c>
      <c r="F41" s="200">
        <v>1</v>
      </c>
      <c r="G41" s="113">
        <f>SUM(G29,G30,G32,G33,G36,G37,G39,G40)</f>
        <v>187</v>
      </c>
      <c r="H41" s="200">
        <v>1</v>
      </c>
      <c r="I41" s="113">
        <f>SUM(I29,I30,I32,I33,I36,I37,I39,I40)</f>
        <v>0</v>
      </c>
      <c r="J41" s="200">
        <v>1</v>
      </c>
      <c r="K41" s="113">
        <f>SUM(K29,K30,K32,K33,K36,K37,K39,K40)</f>
        <v>209</v>
      </c>
      <c r="L41" s="113">
        <f>SUM(L29,L30,L32,L33,L36,L37,L39,L40)</f>
        <v>136</v>
      </c>
      <c r="M41" s="448"/>
    </row>
    <row r="42" spans="1:38" ht="15" customHeight="1" x14ac:dyDescent="0.2">
      <c r="C42" s="311" t="s">
        <v>26</v>
      </c>
      <c r="D42" s="146">
        <f>SUM(D22,D41)</f>
        <v>60</v>
      </c>
      <c r="E42" s="146">
        <f>SUM(E22,E41)</f>
        <v>35</v>
      </c>
      <c r="F42" s="147">
        <v>1</v>
      </c>
      <c r="G42" s="146">
        <f>SUM(G22,G41)</f>
        <v>363</v>
      </c>
      <c r="H42" s="449">
        <v>1</v>
      </c>
      <c r="I42" s="146">
        <f>SUM(I22,I41)</f>
        <v>0</v>
      </c>
      <c r="J42" s="147">
        <v>1</v>
      </c>
      <c r="K42" s="146">
        <f>SUM(K22,K41)</f>
        <v>401</v>
      </c>
      <c r="L42" s="146">
        <f>SUM(L22,L41)</f>
        <v>272</v>
      </c>
      <c r="M42" s="450"/>
    </row>
    <row r="43" spans="1:38" ht="15" customHeight="1" x14ac:dyDescent="0.2">
      <c r="C43" s="308"/>
      <c r="D43" s="192"/>
      <c r="E43" s="192"/>
      <c r="F43" s="201"/>
      <c r="G43" s="192"/>
      <c r="H43" s="185"/>
      <c r="I43" s="201"/>
      <c r="J43" s="201"/>
      <c r="K43" s="189"/>
      <c r="L43" s="190"/>
      <c r="M43" s="205"/>
    </row>
    <row r="44" spans="1:38" ht="15" customHeight="1" thickBot="1" x14ac:dyDescent="0.25">
      <c r="C44" s="308"/>
      <c r="D44" s="192"/>
      <c r="E44" s="192"/>
      <c r="F44" s="201"/>
      <c r="G44" s="192"/>
      <c r="H44" s="185"/>
      <c r="I44" s="201"/>
      <c r="J44" s="201"/>
      <c r="K44" s="189"/>
      <c r="L44" s="190"/>
      <c r="M44" s="205"/>
    </row>
    <row r="45" spans="1:38" ht="37.5" customHeight="1" thickBot="1" x14ac:dyDescent="0.25">
      <c r="A45" s="481" t="s">
        <v>713</v>
      </c>
      <c r="B45" s="481"/>
      <c r="C45" s="481"/>
      <c r="D45" s="481"/>
      <c r="E45" s="481"/>
      <c r="F45" s="481"/>
      <c r="G45" s="481"/>
      <c r="H45" s="481"/>
      <c r="I45" s="481"/>
      <c r="J45" s="481"/>
      <c r="K45" s="481"/>
      <c r="L45" s="481"/>
      <c r="M45" s="481"/>
      <c r="O45" s="535" t="s">
        <v>47</v>
      </c>
      <c r="P45" s="536"/>
      <c r="Q45" s="536"/>
      <c r="R45" s="536"/>
      <c r="S45" s="536"/>
      <c r="T45" s="536"/>
      <c r="U45" s="536"/>
      <c r="V45" s="536"/>
      <c r="W45" s="536"/>
      <c r="X45" s="485" t="s">
        <v>48</v>
      </c>
      <c r="Y45" s="486"/>
      <c r="Z45" s="486"/>
      <c r="AA45" s="486"/>
      <c r="AB45" s="486"/>
      <c r="AC45" s="486"/>
      <c r="AD45" s="486"/>
      <c r="AE45" s="486"/>
      <c r="AF45" s="487"/>
      <c r="AG45" s="488" t="s">
        <v>49</v>
      </c>
      <c r="AH45" s="489"/>
      <c r="AI45" s="489"/>
      <c r="AJ45" s="489"/>
      <c r="AK45" s="489"/>
      <c r="AL45" s="490"/>
    </row>
    <row r="46" spans="1:38" ht="26.25" customHeight="1" thickBot="1" x14ac:dyDescent="0.25">
      <c r="C46" s="474" t="s">
        <v>803</v>
      </c>
      <c r="D46" s="567" t="s">
        <v>5</v>
      </c>
      <c r="E46" s="529" t="s">
        <v>44</v>
      </c>
      <c r="F46" s="569"/>
      <c r="G46" s="569"/>
      <c r="H46" s="569"/>
      <c r="I46" s="569"/>
      <c r="J46" s="569"/>
      <c r="K46" s="569"/>
      <c r="L46" s="569"/>
      <c r="M46" s="570"/>
      <c r="O46" s="571" t="s">
        <v>50</v>
      </c>
      <c r="P46" s="572"/>
      <c r="Q46" s="572"/>
      <c r="R46" s="571" t="s">
        <v>51</v>
      </c>
      <c r="S46" s="572"/>
      <c r="T46" s="572"/>
      <c r="U46" s="572"/>
      <c r="V46" s="572"/>
      <c r="W46" s="572"/>
      <c r="X46" s="548" t="s">
        <v>52</v>
      </c>
      <c r="Y46" s="549"/>
      <c r="Z46" s="550"/>
      <c r="AA46" s="548" t="s">
        <v>53</v>
      </c>
      <c r="AB46" s="549"/>
      <c r="AC46" s="549"/>
      <c r="AD46" s="549"/>
      <c r="AE46" s="549"/>
      <c r="AF46" s="550"/>
      <c r="AG46" s="554" t="s">
        <v>54</v>
      </c>
      <c r="AH46" s="555"/>
      <c r="AI46" s="555"/>
      <c r="AJ46" s="555"/>
      <c r="AK46" s="555"/>
      <c r="AL46" s="556"/>
    </row>
    <row r="47" spans="1:38" ht="15" customHeight="1" x14ac:dyDescent="0.2">
      <c r="C47" s="527"/>
      <c r="D47" s="568"/>
      <c r="E47" s="529" t="s">
        <v>43</v>
      </c>
      <c r="F47" s="569"/>
      <c r="G47" s="569"/>
      <c r="H47" s="569"/>
      <c r="I47" s="569"/>
      <c r="J47" s="569"/>
      <c r="K47" s="569"/>
      <c r="L47" s="569"/>
      <c r="M47" s="570"/>
      <c r="O47" s="427" t="s">
        <v>55</v>
      </c>
      <c r="P47" s="428" t="s">
        <v>57</v>
      </c>
      <c r="Q47" s="428" t="s">
        <v>59</v>
      </c>
      <c r="R47" s="577" t="s">
        <v>55</v>
      </c>
      <c r="S47" s="578"/>
      <c r="T47" s="578" t="s">
        <v>61</v>
      </c>
      <c r="U47" s="578"/>
      <c r="V47" s="578" t="s">
        <v>59</v>
      </c>
      <c r="W47" s="578"/>
      <c r="X47" s="364" t="s">
        <v>55</v>
      </c>
      <c r="Y47" s="365" t="s">
        <v>57</v>
      </c>
      <c r="Z47" s="366" t="s">
        <v>59</v>
      </c>
      <c r="AA47" s="541" t="s">
        <v>55</v>
      </c>
      <c r="AB47" s="542"/>
      <c r="AC47" s="543" t="s">
        <v>61</v>
      </c>
      <c r="AD47" s="542"/>
      <c r="AE47" s="543" t="s">
        <v>59</v>
      </c>
      <c r="AF47" s="544"/>
      <c r="AG47" s="545" t="s">
        <v>55</v>
      </c>
      <c r="AH47" s="539"/>
      <c r="AI47" s="538" t="s">
        <v>61</v>
      </c>
      <c r="AJ47" s="539"/>
      <c r="AK47" s="538" t="s">
        <v>59</v>
      </c>
      <c r="AL47" s="540"/>
    </row>
    <row r="48" spans="1:38" ht="31.5" customHeight="1" x14ac:dyDescent="0.2">
      <c r="A48" s="231" t="s">
        <v>337</v>
      </c>
      <c r="B48" s="274"/>
      <c r="C48" s="433" t="s">
        <v>19</v>
      </c>
      <c r="D48" s="434"/>
      <c r="E48" s="183" t="s">
        <v>8</v>
      </c>
      <c r="F48" s="183" t="s">
        <v>9</v>
      </c>
      <c r="G48" s="184" t="s">
        <v>10</v>
      </c>
      <c r="H48" s="124" t="s">
        <v>9</v>
      </c>
      <c r="I48" s="184" t="s">
        <v>11</v>
      </c>
      <c r="J48" s="124" t="s">
        <v>12</v>
      </c>
      <c r="K48" s="186" t="s">
        <v>13</v>
      </c>
      <c r="L48" s="184" t="s">
        <v>14</v>
      </c>
      <c r="M48" s="451" t="s">
        <v>15</v>
      </c>
      <c r="O48" s="45" t="s">
        <v>62</v>
      </c>
      <c r="P48" s="46" t="s">
        <v>62</v>
      </c>
      <c r="Q48" s="46" t="s">
        <v>62</v>
      </c>
      <c r="R48" s="45" t="s">
        <v>62</v>
      </c>
      <c r="S48" s="46" t="s">
        <v>63</v>
      </c>
      <c r="T48" s="46" t="s">
        <v>62</v>
      </c>
      <c r="U48" s="46" t="s">
        <v>63</v>
      </c>
      <c r="V48" s="46" t="s">
        <v>62</v>
      </c>
      <c r="W48" s="46" t="s">
        <v>63</v>
      </c>
      <c r="X48" s="48" t="s">
        <v>62</v>
      </c>
      <c r="Y48" s="49" t="s">
        <v>62</v>
      </c>
      <c r="Z48" s="50" t="s">
        <v>62</v>
      </c>
      <c r="AA48" s="48" t="s">
        <v>62</v>
      </c>
      <c r="AB48" s="49" t="s">
        <v>63</v>
      </c>
      <c r="AC48" s="49" t="s">
        <v>62</v>
      </c>
      <c r="AD48" s="49" t="s">
        <v>63</v>
      </c>
      <c r="AE48" s="49" t="s">
        <v>62</v>
      </c>
      <c r="AF48" s="50" t="s">
        <v>63</v>
      </c>
      <c r="AG48" s="51" t="s">
        <v>62</v>
      </c>
      <c r="AH48" s="52" t="s">
        <v>63</v>
      </c>
      <c r="AI48" s="52" t="s">
        <v>62</v>
      </c>
      <c r="AJ48" s="52" t="s">
        <v>63</v>
      </c>
      <c r="AK48" s="52" t="s">
        <v>62</v>
      </c>
      <c r="AL48" s="53" t="s">
        <v>63</v>
      </c>
    </row>
    <row r="49" spans="1:38" ht="24" x14ac:dyDescent="0.2">
      <c r="A49" s="136"/>
      <c r="B49" s="238" t="s">
        <v>506</v>
      </c>
      <c r="C49" s="435" t="s">
        <v>73</v>
      </c>
      <c r="D49" s="436"/>
      <c r="E49" s="195"/>
      <c r="F49" s="195" t="s">
        <v>25</v>
      </c>
      <c r="G49" s="195"/>
      <c r="H49" s="195" t="s">
        <v>25</v>
      </c>
      <c r="I49" s="195"/>
      <c r="J49" s="195"/>
      <c r="K49" s="195"/>
      <c r="L49" s="195"/>
      <c r="M49" s="202"/>
      <c r="O49" s="54"/>
      <c r="P49" s="55"/>
      <c r="Q49" s="55"/>
      <c r="R49" s="54"/>
      <c r="S49" s="55"/>
      <c r="T49" s="55"/>
      <c r="U49" s="55"/>
      <c r="V49" s="55"/>
      <c r="W49" s="55"/>
      <c r="X49" s="54"/>
      <c r="Y49" s="55"/>
      <c r="Z49" s="56"/>
      <c r="AA49" s="54"/>
      <c r="AB49" s="55"/>
      <c r="AC49" s="55"/>
      <c r="AD49" s="55"/>
      <c r="AE49" s="55"/>
      <c r="AF49" s="56"/>
      <c r="AG49" s="57"/>
      <c r="AH49" s="58"/>
      <c r="AI49" s="58"/>
      <c r="AJ49" s="58"/>
      <c r="AK49" s="58"/>
      <c r="AL49" s="59"/>
    </row>
    <row r="50" spans="1:38" ht="15" customHeight="1" x14ac:dyDescent="0.2">
      <c r="A50" s="204"/>
      <c r="B50" s="275" t="s">
        <v>454</v>
      </c>
      <c r="C50" s="444" t="s">
        <v>179</v>
      </c>
      <c r="D50" s="100">
        <v>2</v>
      </c>
      <c r="E50" s="100"/>
      <c r="F50" s="100">
        <v>0</v>
      </c>
      <c r="G50" s="100">
        <v>21</v>
      </c>
      <c r="H50" s="100">
        <v>0</v>
      </c>
      <c r="I50" s="100">
        <v>0</v>
      </c>
      <c r="J50" s="100">
        <v>0</v>
      </c>
      <c r="K50" s="162">
        <f>SUM(E50,G50,I50)</f>
        <v>21</v>
      </c>
      <c r="L50" s="162">
        <f>((E50*1.5)*F50)+(G50*H50)+(I50*J50)</f>
        <v>0</v>
      </c>
      <c r="M50" s="101" t="s">
        <v>214</v>
      </c>
      <c r="O50" s="337">
        <v>2</v>
      </c>
      <c r="P50" s="136"/>
      <c r="Q50" s="136"/>
      <c r="R50" s="337"/>
      <c r="S50" s="136"/>
      <c r="T50" s="136"/>
      <c r="U50" s="136"/>
      <c r="V50" s="136"/>
      <c r="W50" s="136"/>
      <c r="X50" s="343">
        <v>2</v>
      </c>
      <c r="Y50" s="215"/>
      <c r="Z50" s="344"/>
      <c r="AA50" s="343"/>
      <c r="AB50" s="215"/>
      <c r="AC50" s="215"/>
      <c r="AD50" s="215"/>
      <c r="AE50" s="215"/>
      <c r="AF50" s="344"/>
      <c r="AG50" s="337" t="s">
        <v>627</v>
      </c>
      <c r="AH50" s="136" t="s">
        <v>622</v>
      </c>
      <c r="AI50" s="136"/>
      <c r="AJ50" s="136"/>
      <c r="AK50" s="136"/>
      <c r="AL50" s="338"/>
    </row>
    <row r="51" spans="1:38" ht="27" customHeight="1" x14ac:dyDescent="0.2">
      <c r="A51" s="136"/>
      <c r="B51" s="238" t="s">
        <v>507</v>
      </c>
      <c r="C51" s="435" t="s">
        <v>232</v>
      </c>
      <c r="D51" s="436"/>
      <c r="E51" s="195"/>
      <c r="F51" s="195" t="s">
        <v>25</v>
      </c>
      <c r="G51" s="195"/>
      <c r="H51" s="195" t="s">
        <v>25</v>
      </c>
      <c r="I51" s="195"/>
      <c r="J51" s="195"/>
      <c r="K51" s="195"/>
      <c r="L51" s="195"/>
      <c r="M51" s="202"/>
      <c r="O51" s="54"/>
      <c r="P51" s="55"/>
      <c r="Q51" s="55"/>
      <c r="R51" s="54"/>
      <c r="S51" s="55"/>
      <c r="T51" s="55"/>
      <c r="U51" s="55"/>
      <c r="V51" s="55"/>
      <c r="W51" s="55"/>
      <c r="X51" s="54"/>
      <c r="Y51" s="55"/>
      <c r="Z51" s="56"/>
      <c r="AA51" s="54"/>
      <c r="AB51" s="55"/>
      <c r="AC51" s="55"/>
      <c r="AD51" s="55"/>
      <c r="AE51" s="55"/>
      <c r="AF51" s="56"/>
      <c r="AG51" s="57"/>
      <c r="AH51" s="58"/>
      <c r="AI51" s="58"/>
      <c r="AJ51" s="58"/>
      <c r="AK51" s="58"/>
      <c r="AL51" s="59"/>
    </row>
    <row r="52" spans="1:38" ht="15" customHeight="1" x14ac:dyDescent="0.2">
      <c r="A52" s="136"/>
      <c r="B52" s="275" t="s">
        <v>508</v>
      </c>
      <c r="C52" s="452" t="s">
        <v>237</v>
      </c>
      <c r="D52" s="100" t="s">
        <v>25</v>
      </c>
      <c r="E52" s="100"/>
      <c r="F52" s="100"/>
      <c r="G52" s="100"/>
      <c r="H52" s="99"/>
      <c r="I52" s="100"/>
      <c r="J52" s="99"/>
      <c r="K52" s="99" t="s">
        <v>25</v>
      </c>
      <c r="L52" s="99" t="s">
        <v>25</v>
      </c>
      <c r="M52" s="101"/>
      <c r="O52" s="337"/>
      <c r="P52" s="136"/>
      <c r="Q52" s="136"/>
      <c r="R52" s="337"/>
      <c r="S52" s="136"/>
      <c r="T52" s="136"/>
      <c r="U52" s="136"/>
      <c r="V52" s="136"/>
      <c r="W52" s="136"/>
      <c r="X52" s="343"/>
      <c r="Y52" s="215"/>
      <c r="Z52" s="344"/>
      <c r="AA52" s="343"/>
      <c r="AB52" s="215"/>
      <c r="AC52" s="215"/>
      <c r="AD52" s="215"/>
      <c r="AE52" s="215"/>
      <c r="AF52" s="344"/>
      <c r="AG52" s="337"/>
      <c r="AH52" s="136"/>
      <c r="AI52" s="136"/>
      <c r="AJ52" s="136"/>
      <c r="AK52" s="136"/>
      <c r="AL52" s="338"/>
    </row>
    <row r="53" spans="1:38" ht="15" customHeight="1" x14ac:dyDescent="0.2">
      <c r="A53" s="136" t="s">
        <v>698</v>
      </c>
      <c r="B53" s="275" t="s">
        <v>509</v>
      </c>
      <c r="C53" s="444" t="s">
        <v>233</v>
      </c>
      <c r="D53" s="100">
        <v>6</v>
      </c>
      <c r="E53" s="100">
        <v>0</v>
      </c>
      <c r="F53" s="100">
        <v>1</v>
      </c>
      <c r="G53" s="100">
        <v>32</v>
      </c>
      <c r="H53" s="100">
        <v>1</v>
      </c>
      <c r="I53" s="100">
        <v>0</v>
      </c>
      <c r="J53" s="100">
        <v>1</v>
      </c>
      <c r="K53" s="162">
        <f>SUM(E53,G53,I53)</f>
        <v>32</v>
      </c>
      <c r="L53" s="162">
        <f>((E53*1.5)*F53)+(G53*H53)+(I53*J53)</f>
        <v>32</v>
      </c>
      <c r="M53" s="101"/>
      <c r="O53" s="337">
        <v>2</v>
      </c>
      <c r="P53" s="136"/>
      <c r="Q53" s="136"/>
      <c r="R53" s="337">
        <v>4</v>
      </c>
      <c r="S53" s="136" t="s">
        <v>624</v>
      </c>
      <c r="T53" s="136"/>
      <c r="U53" s="136"/>
      <c r="V53" s="136"/>
      <c r="W53" s="136"/>
      <c r="X53" s="343"/>
      <c r="Y53" s="215"/>
      <c r="Z53" s="344"/>
      <c r="AA53" s="343">
        <v>6</v>
      </c>
      <c r="AB53" s="215" t="s">
        <v>624</v>
      </c>
      <c r="AC53" s="215"/>
      <c r="AD53" s="215"/>
      <c r="AE53" s="215"/>
      <c r="AF53" s="344"/>
      <c r="AG53" s="337" t="s">
        <v>637</v>
      </c>
      <c r="AH53" s="136" t="s">
        <v>622</v>
      </c>
      <c r="AI53" s="136"/>
      <c r="AJ53" s="136"/>
      <c r="AK53" s="136"/>
      <c r="AL53" s="338"/>
    </row>
    <row r="54" spans="1:38" ht="15" customHeight="1" x14ac:dyDescent="0.2">
      <c r="A54" s="136" t="s">
        <v>699</v>
      </c>
      <c r="B54" s="275" t="s">
        <v>510</v>
      </c>
      <c r="C54" s="453" t="s">
        <v>234</v>
      </c>
      <c r="D54" s="100">
        <v>6</v>
      </c>
      <c r="E54" s="100">
        <v>0</v>
      </c>
      <c r="F54" s="100">
        <v>1</v>
      </c>
      <c r="G54" s="100">
        <v>32</v>
      </c>
      <c r="H54" s="100">
        <v>1</v>
      </c>
      <c r="I54" s="100">
        <v>0</v>
      </c>
      <c r="J54" s="100">
        <v>1</v>
      </c>
      <c r="K54" s="162">
        <f>SUM(E54,G54,I54)</f>
        <v>32</v>
      </c>
      <c r="L54" s="162">
        <f>((E54*1.5)*F54)+(G54*H54)+(I54*J54)</f>
        <v>32</v>
      </c>
      <c r="M54" s="101"/>
      <c r="O54" s="337">
        <v>2</v>
      </c>
      <c r="P54" s="136"/>
      <c r="Q54" s="136"/>
      <c r="R54" s="337">
        <v>4</v>
      </c>
      <c r="S54" s="136" t="s">
        <v>624</v>
      </c>
      <c r="T54" s="136"/>
      <c r="U54" s="136"/>
      <c r="V54" s="136"/>
      <c r="W54" s="136"/>
      <c r="X54" s="343"/>
      <c r="Y54" s="215"/>
      <c r="Z54" s="344"/>
      <c r="AA54" s="343">
        <v>6</v>
      </c>
      <c r="AB54" s="215" t="s">
        <v>624</v>
      </c>
      <c r="AC54" s="215"/>
      <c r="AD54" s="215"/>
      <c r="AE54" s="215"/>
      <c r="AF54" s="344"/>
      <c r="AG54" s="337" t="s">
        <v>637</v>
      </c>
      <c r="AH54" s="136" t="s">
        <v>622</v>
      </c>
      <c r="AI54" s="136"/>
      <c r="AJ54" s="136"/>
      <c r="AK54" s="136"/>
      <c r="AL54" s="338"/>
    </row>
    <row r="55" spans="1:38" ht="27" customHeight="1" x14ac:dyDescent="0.2">
      <c r="A55" s="136"/>
      <c r="B55" s="238" t="s">
        <v>511</v>
      </c>
      <c r="C55" s="435" t="s">
        <v>72</v>
      </c>
      <c r="D55" s="436"/>
      <c r="E55" s="195"/>
      <c r="F55" s="195" t="s">
        <v>25</v>
      </c>
      <c r="G55" s="195"/>
      <c r="H55" s="195" t="s">
        <v>25</v>
      </c>
      <c r="I55" s="195"/>
      <c r="J55" s="195"/>
      <c r="K55" s="195"/>
      <c r="L55" s="195"/>
      <c r="M55" s="202"/>
      <c r="O55" s="54"/>
      <c r="P55" s="55"/>
      <c r="Q55" s="55"/>
      <c r="R55" s="54"/>
      <c r="S55" s="55"/>
      <c r="T55" s="55"/>
      <c r="U55" s="55"/>
      <c r="V55" s="55"/>
      <c r="W55" s="55"/>
      <c r="X55" s="54"/>
      <c r="Y55" s="55"/>
      <c r="Z55" s="56"/>
      <c r="AA55" s="54"/>
      <c r="AB55" s="55"/>
      <c r="AC55" s="55"/>
      <c r="AD55" s="55"/>
      <c r="AE55" s="55"/>
      <c r="AF55" s="56"/>
      <c r="AG55" s="57"/>
      <c r="AH55" s="58"/>
      <c r="AI55" s="58"/>
      <c r="AJ55" s="58"/>
      <c r="AK55" s="58"/>
      <c r="AL55" s="59"/>
    </row>
    <row r="56" spans="1:38" s="455" customFormat="1" ht="18" customHeight="1" x14ac:dyDescent="0.2">
      <c r="A56" s="276"/>
      <c r="B56" s="277" t="s">
        <v>512</v>
      </c>
      <c r="C56" s="452" t="s">
        <v>238</v>
      </c>
      <c r="D56" s="160"/>
      <c r="E56" s="161"/>
      <c r="F56" s="161"/>
      <c r="G56" s="161"/>
      <c r="H56" s="161"/>
      <c r="I56" s="161"/>
      <c r="J56" s="161"/>
      <c r="K56" s="161"/>
      <c r="L56" s="161"/>
      <c r="M56" s="454"/>
      <c r="O56" s="360"/>
      <c r="P56" s="278"/>
      <c r="Q56" s="278"/>
      <c r="R56" s="360"/>
      <c r="S56" s="278"/>
      <c r="T56" s="278"/>
      <c r="U56" s="278"/>
      <c r="V56" s="278"/>
      <c r="W56" s="278"/>
      <c r="X56" s="343"/>
      <c r="Y56" s="215"/>
      <c r="Z56" s="344"/>
      <c r="AA56" s="343"/>
      <c r="AB56" s="215"/>
      <c r="AC56" s="215"/>
      <c r="AD56" s="215"/>
      <c r="AE56" s="215"/>
      <c r="AF56" s="344"/>
      <c r="AG56" s="362"/>
      <c r="AH56" s="279"/>
      <c r="AI56" s="279"/>
      <c r="AJ56" s="279"/>
      <c r="AK56" s="279"/>
      <c r="AL56" s="363"/>
    </row>
    <row r="57" spans="1:38" s="148" customFormat="1" ht="15" customHeight="1" x14ac:dyDescent="0.2">
      <c r="A57" s="136" t="s">
        <v>700</v>
      </c>
      <c r="B57" s="275" t="s">
        <v>513</v>
      </c>
      <c r="C57" s="456" t="s">
        <v>235</v>
      </c>
      <c r="D57" s="160">
        <v>6</v>
      </c>
      <c r="E57" s="161">
        <v>0</v>
      </c>
      <c r="F57" s="100">
        <v>1</v>
      </c>
      <c r="G57" s="161">
        <v>32</v>
      </c>
      <c r="H57" s="100">
        <v>1</v>
      </c>
      <c r="I57" s="161">
        <v>0</v>
      </c>
      <c r="J57" s="100">
        <v>1</v>
      </c>
      <c r="K57" s="162">
        <f>SUM(E57,G57,I57)</f>
        <v>32</v>
      </c>
      <c r="L57" s="162">
        <f>((E57*1.5)*F57)+(G57*H57)+(I57*J57)</f>
        <v>32</v>
      </c>
      <c r="M57" s="163"/>
      <c r="O57" s="361">
        <v>2</v>
      </c>
      <c r="P57" s="169"/>
      <c r="Q57" s="169"/>
      <c r="R57" s="361">
        <v>4</v>
      </c>
      <c r="S57" s="169" t="s">
        <v>624</v>
      </c>
      <c r="T57" s="169"/>
      <c r="U57" s="169"/>
      <c r="V57" s="169"/>
      <c r="W57" s="169"/>
      <c r="X57" s="343"/>
      <c r="Y57" s="215"/>
      <c r="Z57" s="344"/>
      <c r="AA57" s="343">
        <v>6</v>
      </c>
      <c r="AB57" s="215" t="s">
        <v>624</v>
      </c>
      <c r="AC57" s="215"/>
      <c r="AD57" s="215"/>
      <c r="AE57" s="215"/>
      <c r="AF57" s="344"/>
      <c r="AG57" s="170" t="s">
        <v>637</v>
      </c>
      <c r="AH57" s="171" t="s">
        <v>622</v>
      </c>
      <c r="AI57" s="171"/>
      <c r="AJ57" s="171"/>
      <c r="AK57" s="171"/>
      <c r="AL57" s="172"/>
    </row>
    <row r="58" spans="1:38" s="148" customFormat="1" ht="14.25" customHeight="1" x14ac:dyDescent="0.2">
      <c r="A58" s="136" t="s">
        <v>701</v>
      </c>
      <c r="B58" s="275" t="s">
        <v>514</v>
      </c>
      <c r="C58" s="457" t="s">
        <v>236</v>
      </c>
      <c r="D58" s="160">
        <v>6</v>
      </c>
      <c r="E58" s="161">
        <v>0</v>
      </c>
      <c r="F58" s="100">
        <v>1</v>
      </c>
      <c r="G58" s="161">
        <v>32</v>
      </c>
      <c r="H58" s="100">
        <v>1</v>
      </c>
      <c r="I58" s="161">
        <v>0</v>
      </c>
      <c r="J58" s="100">
        <v>1</v>
      </c>
      <c r="K58" s="162">
        <f>SUM(E58,G58,I58)</f>
        <v>32</v>
      </c>
      <c r="L58" s="162">
        <f>((E58*1.5)*F58)+(G58*H58)+(I58*J58)</f>
        <v>32</v>
      </c>
      <c r="M58" s="163"/>
      <c r="O58" s="361">
        <v>2</v>
      </c>
      <c r="P58" s="169"/>
      <c r="Q58" s="169"/>
      <c r="R58" s="361">
        <v>4</v>
      </c>
      <c r="S58" s="169" t="s">
        <v>624</v>
      </c>
      <c r="T58" s="169"/>
      <c r="U58" s="169"/>
      <c r="V58" s="169"/>
      <c r="W58" s="169"/>
      <c r="X58" s="343"/>
      <c r="Y58" s="215"/>
      <c r="Z58" s="344"/>
      <c r="AA58" s="343">
        <v>6</v>
      </c>
      <c r="AB58" s="215" t="s">
        <v>624</v>
      </c>
      <c r="AC58" s="215"/>
      <c r="AD58" s="215"/>
      <c r="AE58" s="215"/>
      <c r="AF58" s="344"/>
      <c r="AG58" s="170" t="s">
        <v>637</v>
      </c>
      <c r="AH58" s="171" t="s">
        <v>622</v>
      </c>
      <c r="AI58" s="171"/>
      <c r="AJ58" s="171"/>
      <c r="AK58" s="171"/>
      <c r="AL58" s="172"/>
    </row>
    <row r="59" spans="1:38" ht="24" x14ac:dyDescent="0.2">
      <c r="A59" s="136"/>
      <c r="B59" s="238" t="s">
        <v>515</v>
      </c>
      <c r="C59" s="435" t="s">
        <v>74</v>
      </c>
      <c r="D59" s="436"/>
      <c r="E59" s="195"/>
      <c r="F59" s="195" t="s">
        <v>25</v>
      </c>
      <c r="G59" s="195"/>
      <c r="H59" s="195" t="s">
        <v>25</v>
      </c>
      <c r="I59" s="195"/>
      <c r="J59" s="195"/>
      <c r="K59" s="195"/>
      <c r="L59" s="195"/>
      <c r="M59" s="202"/>
      <c r="O59" s="54"/>
      <c r="P59" s="55"/>
      <c r="Q59" s="55"/>
      <c r="R59" s="54"/>
      <c r="S59" s="55"/>
      <c r="T59" s="55"/>
      <c r="U59" s="55"/>
      <c r="V59" s="55"/>
      <c r="W59" s="55"/>
      <c r="X59" s="54"/>
      <c r="Y59" s="55"/>
      <c r="Z59" s="56"/>
      <c r="AA59" s="54"/>
      <c r="AB59" s="55"/>
      <c r="AC59" s="55"/>
      <c r="AD59" s="55"/>
      <c r="AE59" s="55"/>
      <c r="AF59" s="56"/>
      <c r="AG59" s="57"/>
      <c r="AH59" s="58"/>
      <c r="AI59" s="58"/>
      <c r="AJ59" s="58"/>
      <c r="AK59" s="58"/>
      <c r="AL59" s="59"/>
    </row>
    <row r="60" spans="1:38" s="148" customFormat="1" ht="24" x14ac:dyDescent="0.2">
      <c r="A60" s="136"/>
      <c r="B60" s="275" t="s">
        <v>516</v>
      </c>
      <c r="C60" s="458" t="s">
        <v>239</v>
      </c>
      <c r="D60" s="160"/>
      <c r="E60" s="161"/>
      <c r="F60" s="161"/>
      <c r="G60" s="161"/>
      <c r="H60" s="161"/>
      <c r="I60" s="161"/>
      <c r="J60" s="161"/>
      <c r="K60" s="161"/>
      <c r="L60" s="161"/>
      <c r="M60" s="163"/>
      <c r="O60" s="168"/>
      <c r="P60" s="169"/>
      <c r="Q60" s="169"/>
      <c r="R60" s="168"/>
      <c r="S60" s="169"/>
      <c r="T60" s="169"/>
      <c r="U60" s="169"/>
      <c r="V60" s="169"/>
      <c r="W60" s="169"/>
      <c r="X60" s="343"/>
      <c r="Y60" s="215"/>
      <c r="Z60" s="344"/>
      <c r="AA60" s="343"/>
      <c r="AB60" s="215"/>
      <c r="AC60" s="215"/>
      <c r="AD60" s="215"/>
      <c r="AE60" s="215"/>
      <c r="AF60" s="344"/>
      <c r="AG60" s="170"/>
      <c r="AH60" s="171"/>
      <c r="AI60" s="171"/>
      <c r="AJ60" s="171"/>
      <c r="AK60" s="171"/>
      <c r="AL60" s="172"/>
    </row>
    <row r="61" spans="1:38" ht="15" customHeight="1" x14ac:dyDescent="0.2">
      <c r="A61" s="204" t="s">
        <v>677</v>
      </c>
      <c r="B61" s="274" t="s">
        <v>517</v>
      </c>
      <c r="C61" s="459" t="s">
        <v>197</v>
      </c>
      <c r="D61" s="98">
        <v>2</v>
      </c>
      <c r="E61" s="100">
        <v>8</v>
      </c>
      <c r="F61" s="100">
        <v>0</v>
      </c>
      <c r="G61" s="100">
        <v>13</v>
      </c>
      <c r="H61" s="100">
        <v>0</v>
      </c>
      <c r="I61" s="100">
        <v>0</v>
      </c>
      <c r="J61" s="100">
        <v>0</v>
      </c>
      <c r="K61" s="162">
        <f>SUM(E61,G61,I61)</f>
        <v>21</v>
      </c>
      <c r="L61" s="162">
        <f>((E61*1.5)*F61)+(G61*H61)+(I61*J61)</f>
        <v>0</v>
      </c>
      <c r="M61" s="101" t="s">
        <v>241</v>
      </c>
      <c r="O61" s="337">
        <v>2</v>
      </c>
      <c r="P61" s="136"/>
      <c r="Q61" s="136"/>
      <c r="R61" s="337"/>
      <c r="S61" s="136"/>
      <c r="T61" s="136"/>
      <c r="U61" s="136"/>
      <c r="V61" s="136"/>
      <c r="W61" s="136"/>
      <c r="X61" s="343">
        <v>2</v>
      </c>
      <c r="Y61" s="215"/>
      <c r="Z61" s="344"/>
      <c r="AA61" s="343"/>
      <c r="AB61" s="215"/>
      <c r="AC61" s="215"/>
      <c r="AD61" s="215"/>
      <c r="AE61" s="215"/>
      <c r="AF61" s="344"/>
      <c r="AG61" s="337" t="s">
        <v>627</v>
      </c>
      <c r="AH61" s="136" t="s">
        <v>622</v>
      </c>
      <c r="AI61" s="136"/>
      <c r="AJ61" s="136"/>
      <c r="AK61" s="136"/>
      <c r="AL61" s="338"/>
    </row>
    <row r="62" spans="1:38" ht="15" customHeight="1" x14ac:dyDescent="0.2">
      <c r="A62" s="204"/>
      <c r="B62" s="275" t="s">
        <v>464</v>
      </c>
      <c r="C62" s="459" t="s">
        <v>195</v>
      </c>
      <c r="D62" s="98">
        <v>2</v>
      </c>
      <c r="E62" s="100">
        <v>8</v>
      </c>
      <c r="F62" s="100">
        <v>0</v>
      </c>
      <c r="G62" s="100">
        <v>13</v>
      </c>
      <c r="H62" s="100">
        <v>0</v>
      </c>
      <c r="I62" s="100">
        <v>0</v>
      </c>
      <c r="J62" s="100">
        <v>0</v>
      </c>
      <c r="K62" s="162">
        <f>SUM(E62,G62,I62)</f>
        <v>21</v>
      </c>
      <c r="L62" s="162">
        <f>((E62*1.5)*F62)+(G62*H62)+(I62*J62)</f>
        <v>0</v>
      </c>
      <c r="M62" s="101" t="s">
        <v>214</v>
      </c>
      <c r="O62" s="337">
        <v>2</v>
      </c>
      <c r="P62" s="136"/>
      <c r="Q62" s="136"/>
      <c r="R62" s="337"/>
      <c r="S62" s="136"/>
      <c r="T62" s="136"/>
      <c r="U62" s="136"/>
      <c r="V62" s="136"/>
      <c r="W62" s="136"/>
      <c r="X62" s="343">
        <v>2</v>
      </c>
      <c r="Y62" s="215"/>
      <c r="Z62" s="344"/>
      <c r="AA62" s="343"/>
      <c r="AB62" s="215"/>
      <c r="AC62" s="215"/>
      <c r="AD62" s="215"/>
      <c r="AE62" s="215"/>
      <c r="AF62" s="344"/>
      <c r="AG62" s="337" t="s">
        <v>627</v>
      </c>
      <c r="AH62" s="136" t="s">
        <v>622</v>
      </c>
      <c r="AI62" s="136"/>
      <c r="AJ62" s="136"/>
      <c r="AK62" s="136"/>
      <c r="AL62" s="338"/>
    </row>
    <row r="63" spans="1:38" ht="15" customHeight="1" thickBot="1" x14ac:dyDescent="0.25">
      <c r="A63" s="136" t="s">
        <v>702</v>
      </c>
      <c r="B63" s="274" t="s">
        <v>518</v>
      </c>
      <c r="C63" s="459" t="s">
        <v>240</v>
      </c>
      <c r="D63" s="98">
        <v>4</v>
      </c>
      <c r="E63" s="100">
        <v>0</v>
      </c>
      <c r="F63" s="100">
        <v>1</v>
      </c>
      <c r="G63" s="100">
        <v>40</v>
      </c>
      <c r="H63" s="100">
        <v>1</v>
      </c>
      <c r="I63" s="100">
        <v>0</v>
      </c>
      <c r="J63" s="100">
        <v>1</v>
      </c>
      <c r="K63" s="162">
        <f>SUM(E63,G63,I63)</f>
        <v>40</v>
      </c>
      <c r="L63" s="162">
        <f>((E63*1.5)*F63)+(G63*H63)+(I63*J63)</f>
        <v>40</v>
      </c>
      <c r="M63" s="101" t="s">
        <v>25</v>
      </c>
      <c r="O63" s="339">
        <v>2</v>
      </c>
      <c r="P63" s="340">
        <v>2</v>
      </c>
      <c r="Q63" s="340"/>
      <c r="R63" s="339"/>
      <c r="S63" s="340"/>
      <c r="T63" s="340"/>
      <c r="U63" s="340"/>
      <c r="V63" s="340"/>
      <c r="W63" s="340"/>
      <c r="X63" s="345"/>
      <c r="Y63" s="346"/>
      <c r="Z63" s="347"/>
      <c r="AA63" s="345"/>
      <c r="AB63" s="346"/>
      <c r="AC63" s="346"/>
      <c r="AD63" s="346"/>
      <c r="AE63" s="346"/>
      <c r="AF63" s="347"/>
      <c r="AG63" s="339"/>
      <c r="AH63" s="340"/>
      <c r="AI63" s="340"/>
      <c r="AJ63" s="340"/>
      <c r="AK63" s="340"/>
      <c r="AL63" s="341"/>
    </row>
    <row r="64" spans="1:38" s="155" customFormat="1" ht="15" customHeight="1" x14ac:dyDescent="0.2">
      <c r="B64" s="271"/>
      <c r="C64" s="104" t="s">
        <v>66</v>
      </c>
      <c r="D64" s="113">
        <f>SUM(D50,D53,D54,D57,D58,D63)</f>
        <v>30</v>
      </c>
      <c r="E64" s="113">
        <f>SUM(E50,E53,E54,E57,E58,E63)</f>
        <v>0</v>
      </c>
      <c r="F64" s="200">
        <v>1</v>
      </c>
      <c r="G64" s="113">
        <f>SUM(G50,G53,G54,G57,G58,G63)</f>
        <v>189</v>
      </c>
      <c r="H64" s="200">
        <v>1</v>
      </c>
      <c r="I64" s="113">
        <f>SUM(I50,I53,I54,I57,I58,I63)</f>
        <v>0</v>
      </c>
      <c r="J64" s="200">
        <v>1</v>
      </c>
      <c r="K64" s="113">
        <f>SUM(K50,K53,K54,K57,K58,K63)</f>
        <v>189</v>
      </c>
      <c r="L64" s="113">
        <f>SUM(L50,L53,L54,L57,L58,L63)</f>
        <v>168</v>
      </c>
      <c r="M64" s="203"/>
    </row>
    <row r="65" spans="1:38" s="149" customFormat="1" ht="15" customHeight="1" thickBot="1" x14ac:dyDescent="0.25">
      <c r="B65" s="272"/>
      <c r="C65" s="150"/>
      <c r="D65" s="182"/>
      <c r="E65" s="196"/>
      <c r="F65" s="196"/>
      <c r="G65" s="196"/>
      <c r="H65" s="196"/>
      <c r="I65" s="196"/>
      <c r="J65" s="196"/>
      <c r="K65" s="196"/>
      <c r="L65" s="187"/>
    </row>
    <row r="66" spans="1:38" s="149" customFormat="1" ht="24" customHeight="1" thickBot="1" x14ac:dyDescent="0.25">
      <c r="B66" s="272"/>
      <c r="C66" s="150"/>
      <c r="D66" s="182"/>
      <c r="E66" s="196"/>
      <c r="F66" s="196"/>
      <c r="G66" s="196"/>
      <c r="H66" s="196"/>
      <c r="I66" s="196"/>
      <c r="J66" s="196"/>
      <c r="K66" s="196"/>
      <c r="L66" s="187"/>
      <c r="O66" s="571" t="s">
        <v>50</v>
      </c>
      <c r="P66" s="572"/>
      <c r="Q66" s="572"/>
      <c r="R66" s="571" t="s">
        <v>51</v>
      </c>
      <c r="S66" s="572"/>
      <c r="T66" s="572"/>
      <c r="U66" s="572"/>
      <c r="V66" s="572"/>
      <c r="W66" s="572"/>
      <c r="X66" s="548" t="s">
        <v>52</v>
      </c>
      <c r="Y66" s="549"/>
      <c r="Z66" s="550"/>
      <c r="AA66" s="548" t="s">
        <v>53</v>
      </c>
      <c r="AB66" s="549"/>
      <c r="AC66" s="549"/>
      <c r="AD66" s="549"/>
      <c r="AE66" s="549"/>
      <c r="AF66" s="550"/>
      <c r="AG66" s="554" t="s">
        <v>54</v>
      </c>
      <c r="AH66" s="555"/>
      <c r="AI66" s="555"/>
      <c r="AJ66" s="555"/>
      <c r="AK66" s="555"/>
      <c r="AL66" s="556"/>
    </row>
    <row r="67" spans="1:38" s="149" customFormat="1" ht="15" customHeight="1" x14ac:dyDescent="0.2">
      <c r="B67" s="272"/>
      <c r="C67" s="150"/>
      <c r="D67" s="182"/>
      <c r="E67" s="196"/>
      <c r="F67" s="196"/>
      <c r="G67" s="196"/>
      <c r="H67" s="196"/>
      <c r="I67" s="196"/>
      <c r="J67" s="196"/>
      <c r="K67" s="196"/>
      <c r="L67" s="187"/>
      <c r="O67" s="427" t="s">
        <v>55</v>
      </c>
      <c r="P67" s="428" t="s">
        <v>57</v>
      </c>
      <c r="Q67" s="428" t="s">
        <v>59</v>
      </c>
      <c r="R67" s="577" t="s">
        <v>55</v>
      </c>
      <c r="S67" s="578"/>
      <c r="T67" s="578" t="s">
        <v>61</v>
      </c>
      <c r="U67" s="578"/>
      <c r="V67" s="578" t="s">
        <v>59</v>
      </c>
      <c r="W67" s="578"/>
      <c r="X67" s="364" t="s">
        <v>55</v>
      </c>
      <c r="Y67" s="365" t="s">
        <v>57</v>
      </c>
      <c r="Z67" s="366" t="s">
        <v>59</v>
      </c>
      <c r="AA67" s="541" t="s">
        <v>55</v>
      </c>
      <c r="AB67" s="542"/>
      <c r="AC67" s="543" t="s">
        <v>61</v>
      </c>
      <c r="AD67" s="542"/>
      <c r="AE67" s="543" t="s">
        <v>59</v>
      </c>
      <c r="AF67" s="544"/>
      <c r="AG67" s="545" t="s">
        <v>55</v>
      </c>
      <c r="AH67" s="539"/>
      <c r="AI67" s="538" t="s">
        <v>61</v>
      </c>
      <c r="AJ67" s="539"/>
      <c r="AK67" s="538" t="s">
        <v>59</v>
      </c>
      <c r="AL67" s="540"/>
    </row>
    <row r="68" spans="1:38" ht="32.25" customHeight="1" x14ac:dyDescent="0.2">
      <c r="A68" s="231" t="s">
        <v>337</v>
      </c>
      <c r="B68" s="274"/>
      <c r="C68" s="460" t="s">
        <v>24</v>
      </c>
      <c r="D68" s="461" t="s">
        <v>5</v>
      </c>
      <c r="E68" s="434" t="s">
        <v>8</v>
      </c>
      <c r="F68" s="434" t="s">
        <v>9</v>
      </c>
      <c r="G68" s="462" t="s">
        <v>10</v>
      </c>
      <c r="H68" s="463" t="s">
        <v>9</v>
      </c>
      <c r="I68" s="462" t="s">
        <v>11</v>
      </c>
      <c r="J68" s="463" t="s">
        <v>12</v>
      </c>
      <c r="K68" s="464" t="s">
        <v>13</v>
      </c>
      <c r="L68" s="462" t="s">
        <v>14</v>
      </c>
      <c r="M68" s="465" t="s">
        <v>15</v>
      </c>
      <c r="O68" s="45" t="s">
        <v>62</v>
      </c>
      <c r="P68" s="46" t="s">
        <v>62</v>
      </c>
      <c r="Q68" s="46" t="s">
        <v>62</v>
      </c>
      <c r="R68" s="45" t="s">
        <v>62</v>
      </c>
      <c r="S68" s="46" t="s">
        <v>63</v>
      </c>
      <c r="T68" s="46" t="s">
        <v>62</v>
      </c>
      <c r="U68" s="46" t="s">
        <v>63</v>
      </c>
      <c r="V68" s="46" t="s">
        <v>62</v>
      </c>
      <c r="W68" s="46" t="s">
        <v>63</v>
      </c>
      <c r="X68" s="48" t="s">
        <v>62</v>
      </c>
      <c r="Y68" s="49" t="s">
        <v>62</v>
      </c>
      <c r="Z68" s="50" t="s">
        <v>62</v>
      </c>
      <c r="AA68" s="48" t="s">
        <v>62</v>
      </c>
      <c r="AB68" s="49" t="s">
        <v>63</v>
      </c>
      <c r="AC68" s="49" t="s">
        <v>62</v>
      </c>
      <c r="AD68" s="49" t="s">
        <v>63</v>
      </c>
      <c r="AE68" s="49" t="s">
        <v>62</v>
      </c>
      <c r="AF68" s="50" t="s">
        <v>63</v>
      </c>
      <c r="AG68" s="51" t="s">
        <v>62</v>
      </c>
      <c r="AH68" s="52" t="s">
        <v>63</v>
      </c>
      <c r="AI68" s="52" t="s">
        <v>62</v>
      </c>
      <c r="AJ68" s="52" t="s">
        <v>63</v>
      </c>
      <c r="AK68" s="52" t="s">
        <v>62</v>
      </c>
      <c r="AL68" s="53" t="s">
        <v>63</v>
      </c>
    </row>
    <row r="69" spans="1:38" ht="27" customHeight="1" x14ac:dyDescent="0.2">
      <c r="A69" s="136"/>
      <c r="B69" s="238" t="s">
        <v>519</v>
      </c>
      <c r="C69" s="435" t="s">
        <v>72</v>
      </c>
      <c r="D69" s="436"/>
      <c r="E69" s="195"/>
      <c r="F69" s="195" t="s">
        <v>25</v>
      </c>
      <c r="G69" s="195"/>
      <c r="H69" s="195" t="s">
        <v>25</v>
      </c>
      <c r="I69" s="195"/>
      <c r="J69" s="195"/>
      <c r="K69" s="195"/>
      <c r="L69" s="195"/>
      <c r="M69" s="202"/>
      <c r="O69" s="54"/>
      <c r="P69" s="55"/>
      <c r="Q69" s="55"/>
      <c r="R69" s="54"/>
      <c r="S69" s="55"/>
      <c r="T69" s="55"/>
      <c r="U69" s="55"/>
      <c r="V69" s="55"/>
      <c r="W69" s="55"/>
      <c r="X69" s="54"/>
      <c r="Y69" s="55"/>
      <c r="Z69" s="56"/>
      <c r="AA69" s="54"/>
      <c r="AB69" s="55"/>
      <c r="AC69" s="55"/>
      <c r="AD69" s="55"/>
      <c r="AE69" s="55"/>
      <c r="AF69" s="56"/>
      <c r="AG69" s="57"/>
      <c r="AH69" s="58"/>
      <c r="AI69" s="58"/>
      <c r="AJ69" s="58"/>
      <c r="AK69" s="58"/>
      <c r="AL69" s="59"/>
    </row>
    <row r="70" spans="1:38" ht="21.75" customHeight="1" x14ac:dyDescent="0.2">
      <c r="A70" s="136" t="s">
        <v>703</v>
      </c>
      <c r="B70" s="275" t="s">
        <v>520</v>
      </c>
      <c r="C70" s="444" t="s">
        <v>242</v>
      </c>
      <c r="D70" s="100">
        <v>6</v>
      </c>
      <c r="E70" s="100">
        <v>0</v>
      </c>
      <c r="F70" s="100">
        <v>1</v>
      </c>
      <c r="G70" s="100">
        <v>32</v>
      </c>
      <c r="H70" s="100">
        <v>1</v>
      </c>
      <c r="I70" s="100">
        <v>0</v>
      </c>
      <c r="J70" s="100">
        <v>1</v>
      </c>
      <c r="K70" s="162">
        <f>SUM(E70,G70,I70)</f>
        <v>32</v>
      </c>
      <c r="L70" s="162">
        <f>((E70*1.5)*F70)+(G70*H70)+(I70*J70)</f>
        <v>32</v>
      </c>
      <c r="M70" s="101"/>
      <c r="O70" s="337">
        <v>2</v>
      </c>
      <c r="P70" s="136"/>
      <c r="Q70" s="136"/>
      <c r="R70" s="337">
        <v>4</v>
      </c>
      <c r="S70" s="136" t="s">
        <v>624</v>
      </c>
      <c r="T70" s="136"/>
      <c r="U70" s="136"/>
      <c r="V70" s="136"/>
      <c r="W70" s="136"/>
      <c r="X70" s="343"/>
      <c r="Y70" s="215"/>
      <c r="Z70" s="344"/>
      <c r="AA70" s="343">
        <v>6</v>
      </c>
      <c r="AB70" s="215" t="s">
        <v>624</v>
      </c>
      <c r="AC70" s="215"/>
      <c r="AD70" s="215"/>
      <c r="AE70" s="215"/>
      <c r="AF70" s="344"/>
      <c r="AG70" s="337" t="s">
        <v>637</v>
      </c>
      <c r="AH70" s="136" t="s">
        <v>622</v>
      </c>
      <c r="AI70" s="136"/>
      <c r="AJ70" s="136"/>
      <c r="AK70" s="136"/>
      <c r="AL70" s="338"/>
    </row>
    <row r="71" spans="1:38" ht="24" customHeight="1" x14ac:dyDescent="0.2">
      <c r="A71" s="136"/>
      <c r="B71" s="275" t="s">
        <v>521</v>
      </c>
      <c r="C71" s="444" t="s">
        <v>207</v>
      </c>
      <c r="D71" s="100">
        <v>2</v>
      </c>
      <c r="E71" s="100">
        <v>8</v>
      </c>
      <c r="F71" s="100">
        <v>1</v>
      </c>
      <c r="G71" s="100">
        <v>12</v>
      </c>
      <c r="H71" s="100">
        <v>1</v>
      </c>
      <c r="I71" s="100">
        <v>0</v>
      </c>
      <c r="J71" s="100">
        <v>1</v>
      </c>
      <c r="K71" s="162">
        <f>SUM(E71,G71,I71)</f>
        <v>20</v>
      </c>
      <c r="L71" s="162">
        <f>((E71*1.5)*F71)+(G71*H71)+(I71*J71)</f>
        <v>24</v>
      </c>
      <c r="M71" s="101"/>
      <c r="O71" s="337">
        <v>2</v>
      </c>
      <c r="P71" s="136"/>
      <c r="Q71" s="136"/>
      <c r="R71" s="337"/>
      <c r="S71" s="136"/>
      <c r="T71" s="136"/>
      <c r="U71" s="136"/>
      <c r="V71" s="136"/>
      <c r="W71" s="136"/>
      <c r="X71" s="343">
        <v>2</v>
      </c>
      <c r="Y71" s="215"/>
      <c r="Z71" s="344"/>
      <c r="AA71" s="343"/>
      <c r="AB71" s="215"/>
      <c r="AC71" s="215"/>
      <c r="AD71" s="215"/>
      <c r="AE71" s="215"/>
      <c r="AF71" s="344"/>
      <c r="AG71" s="337" t="s">
        <v>627</v>
      </c>
      <c r="AH71" s="136" t="s">
        <v>622</v>
      </c>
      <c r="AI71" s="136"/>
      <c r="AJ71" s="136"/>
      <c r="AK71" s="136"/>
      <c r="AL71" s="338"/>
    </row>
    <row r="72" spans="1:38" ht="24" x14ac:dyDescent="0.2">
      <c r="A72" s="136"/>
      <c r="B72" s="238" t="s">
        <v>522</v>
      </c>
      <c r="C72" s="435" t="s">
        <v>74</v>
      </c>
      <c r="D72" s="436"/>
      <c r="E72" s="195"/>
      <c r="F72" s="195" t="s">
        <v>25</v>
      </c>
      <c r="G72" s="195"/>
      <c r="H72" s="195" t="s">
        <v>25</v>
      </c>
      <c r="I72" s="195"/>
      <c r="J72" s="195"/>
      <c r="K72" s="195"/>
      <c r="L72" s="195"/>
      <c r="M72" s="202"/>
      <c r="O72" s="54"/>
      <c r="P72" s="55"/>
      <c r="Q72" s="55"/>
      <c r="R72" s="54"/>
      <c r="S72" s="55"/>
      <c r="T72" s="55"/>
      <c r="U72" s="55"/>
      <c r="V72" s="55"/>
      <c r="W72" s="55"/>
      <c r="X72" s="54"/>
      <c r="Y72" s="55"/>
      <c r="Z72" s="56"/>
      <c r="AA72" s="54"/>
      <c r="AB72" s="55"/>
      <c r="AC72" s="55"/>
      <c r="AD72" s="55"/>
      <c r="AE72" s="55"/>
      <c r="AF72" s="56"/>
      <c r="AG72" s="57"/>
      <c r="AH72" s="58"/>
      <c r="AI72" s="58"/>
      <c r="AJ72" s="58"/>
      <c r="AK72" s="58"/>
      <c r="AL72" s="59"/>
    </row>
    <row r="73" spans="1:38" s="148" customFormat="1" ht="24" x14ac:dyDescent="0.2">
      <c r="A73" s="136"/>
      <c r="B73" s="275" t="s">
        <v>523</v>
      </c>
      <c r="C73" s="458" t="s">
        <v>641</v>
      </c>
      <c r="D73" s="160"/>
      <c r="E73" s="161"/>
      <c r="F73" s="161"/>
      <c r="G73" s="161"/>
      <c r="H73" s="161"/>
      <c r="I73" s="161"/>
      <c r="J73" s="161"/>
      <c r="K73" s="161"/>
      <c r="L73" s="161"/>
      <c r="M73" s="163"/>
      <c r="O73" s="168"/>
      <c r="P73" s="169"/>
      <c r="Q73" s="169"/>
      <c r="R73" s="168"/>
      <c r="S73" s="169"/>
      <c r="T73" s="169"/>
      <c r="U73" s="169"/>
      <c r="V73" s="169"/>
      <c r="W73" s="169"/>
      <c r="X73" s="367"/>
      <c r="Y73" s="270"/>
      <c r="Z73" s="368"/>
      <c r="AA73" s="367"/>
      <c r="AB73" s="270"/>
      <c r="AC73" s="270"/>
      <c r="AD73" s="270"/>
      <c r="AE73" s="270"/>
      <c r="AF73" s="368"/>
      <c r="AG73" s="170"/>
      <c r="AH73" s="171"/>
      <c r="AI73" s="171"/>
      <c r="AJ73" s="171"/>
      <c r="AK73" s="171"/>
      <c r="AL73" s="172"/>
    </row>
    <row r="74" spans="1:38" ht="15" customHeight="1" x14ac:dyDescent="0.2">
      <c r="A74" s="136"/>
      <c r="B74" s="275" t="s">
        <v>524</v>
      </c>
      <c r="C74" s="459" t="s">
        <v>243</v>
      </c>
      <c r="D74" s="98">
        <v>22</v>
      </c>
      <c r="E74" s="100">
        <v>0</v>
      </c>
      <c r="F74" s="100">
        <v>1</v>
      </c>
      <c r="G74" s="100">
        <v>0</v>
      </c>
      <c r="H74" s="100">
        <v>1</v>
      </c>
      <c r="I74" s="100">
        <v>0</v>
      </c>
      <c r="J74" s="100">
        <v>1</v>
      </c>
      <c r="K74" s="162">
        <f>SUM(E74,G74,I74)</f>
        <v>0</v>
      </c>
      <c r="L74" s="99">
        <f t="shared" ref="L74:L75" si="2">1.5*E74+G74</f>
        <v>0</v>
      </c>
      <c r="M74" s="101" t="s">
        <v>16</v>
      </c>
      <c r="O74" s="337" t="s">
        <v>640</v>
      </c>
      <c r="P74" s="136" t="s">
        <v>640</v>
      </c>
      <c r="Q74" s="136"/>
      <c r="R74" s="337"/>
      <c r="S74" s="136"/>
      <c r="T74" s="136"/>
      <c r="U74" s="136"/>
      <c r="V74" s="136"/>
      <c r="W74" s="136"/>
      <c r="X74" s="343" t="s">
        <v>640</v>
      </c>
      <c r="Y74" s="215" t="s">
        <v>640</v>
      </c>
      <c r="Z74" s="344"/>
      <c r="AA74" s="343"/>
      <c r="AB74" s="215"/>
      <c r="AC74" s="215"/>
      <c r="AD74" s="215"/>
      <c r="AE74" s="215"/>
      <c r="AF74" s="344"/>
      <c r="AG74" s="337" t="s">
        <v>600</v>
      </c>
      <c r="AH74" s="136"/>
      <c r="AI74" s="136"/>
      <c r="AJ74" s="136"/>
      <c r="AK74" s="136"/>
      <c r="AL74" s="338"/>
    </row>
    <row r="75" spans="1:38" ht="12.75" customHeight="1" x14ac:dyDescent="0.2">
      <c r="A75" s="136" t="s">
        <v>704</v>
      </c>
      <c r="B75" s="275" t="s">
        <v>525</v>
      </c>
      <c r="C75" s="459" t="s">
        <v>244</v>
      </c>
      <c r="D75" s="100">
        <v>8</v>
      </c>
      <c r="E75" s="100">
        <v>0</v>
      </c>
      <c r="F75" s="100">
        <v>1</v>
      </c>
      <c r="G75" s="100">
        <v>40</v>
      </c>
      <c r="H75" s="100">
        <v>1</v>
      </c>
      <c r="I75" s="100">
        <v>0</v>
      </c>
      <c r="J75" s="100">
        <v>1</v>
      </c>
      <c r="K75" s="162">
        <f>SUM(E75,G75,I75)</f>
        <v>40</v>
      </c>
      <c r="L75" s="99">
        <f t="shared" si="2"/>
        <v>40</v>
      </c>
      <c r="M75" s="101"/>
      <c r="O75" s="386" t="s">
        <v>639</v>
      </c>
      <c r="P75" s="204" t="s">
        <v>639</v>
      </c>
      <c r="Q75" s="204"/>
      <c r="R75" s="386"/>
      <c r="S75" s="204"/>
      <c r="T75" s="204"/>
      <c r="U75" s="204"/>
      <c r="V75" s="204"/>
      <c r="W75" s="204"/>
      <c r="X75" s="343" t="s">
        <v>639</v>
      </c>
      <c r="Y75" s="215" t="s">
        <v>639</v>
      </c>
      <c r="Z75" s="344"/>
      <c r="AA75" s="343"/>
      <c r="AB75" s="215"/>
      <c r="AC75" s="215"/>
      <c r="AD75" s="215"/>
      <c r="AE75" s="215"/>
      <c r="AF75" s="344"/>
      <c r="AG75" s="386" t="s">
        <v>600</v>
      </c>
      <c r="AH75" s="204"/>
      <c r="AI75" s="204"/>
      <c r="AJ75" s="204"/>
      <c r="AK75" s="204"/>
      <c r="AL75" s="394"/>
    </row>
    <row r="76" spans="1:38" ht="15" customHeight="1" thickBot="1" x14ac:dyDescent="0.25">
      <c r="A76" s="136" t="s">
        <v>705</v>
      </c>
      <c r="B76" s="275" t="s">
        <v>526</v>
      </c>
      <c r="C76" s="459" t="s">
        <v>245</v>
      </c>
      <c r="D76" s="98">
        <v>14</v>
      </c>
      <c r="E76" s="100">
        <v>0</v>
      </c>
      <c r="F76" s="100">
        <v>1</v>
      </c>
      <c r="G76" s="100">
        <v>0</v>
      </c>
      <c r="H76" s="100">
        <v>1</v>
      </c>
      <c r="I76" s="100">
        <v>0</v>
      </c>
      <c r="J76" s="100">
        <v>1</v>
      </c>
      <c r="K76" s="162">
        <f>SUM(E76,G76,I76)</f>
        <v>0</v>
      </c>
      <c r="L76" s="162">
        <f>((E76*1.5)*F76)+(G76*H76)+(I76*J76)</f>
        <v>0</v>
      </c>
      <c r="M76" s="101" t="s">
        <v>25</v>
      </c>
      <c r="O76" s="339" t="s">
        <v>638</v>
      </c>
      <c r="P76" s="340" t="s">
        <v>638</v>
      </c>
      <c r="Q76" s="340"/>
      <c r="R76" s="339"/>
      <c r="S76" s="340"/>
      <c r="T76" s="340"/>
      <c r="U76" s="340"/>
      <c r="V76" s="340"/>
      <c r="W76" s="340"/>
      <c r="X76" s="345" t="s">
        <v>638</v>
      </c>
      <c r="Y76" s="346" t="s">
        <v>638</v>
      </c>
      <c r="Z76" s="347"/>
      <c r="AA76" s="345"/>
      <c r="AB76" s="346"/>
      <c r="AC76" s="346"/>
      <c r="AD76" s="346"/>
      <c r="AE76" s="346"/>
      <c r="AF76" s="347"/>
      <c r="AG76" s="339" t="s">
        <v>600</v>
      </c>
      <c r="AH76" s="340"/>
      <c r="AI76" s="340"/>
      <c r="AJ76" s="340"/>
      <c r="AK76" s="340"/>
      <c r="AL76" s="341"/>
    </row>
    <row r="77" spans="1:38" s="155" customFormat="1" ht="15" customHeight="1" x14ac:dyDescent="0.2">
      <c r="B77" s="271"/>
      <c r="C77" s="104" t="s">
        <v>67</v>
      </c>
      <c r="D77" s="113">
        <f>SUM(D70,D71,D75,D76)</f>
        <v>30</v>
      </c>
      <c r="E77" s="113">
        <f>SUM(E70,E71,E75,E76)</f>
        <v>8</v>
      </c>
      <c r="F77" s="200">
        <v>1</v>
      </c>
      <c r="G77" s="113">
        <f>SUM(G70,G71,G75,G76)</f>
        <v>84</v>
      </c>
      <c r="H77" s="200">
        <v>1</v>
      </c>
      <c r="I77" s="113">
        <f>SUM(I70,I71,I75,I76)</f>
        <v>0</v>
      </c>
      <c r="J77" s="200">
        <v>1</v>
      </c>
      <c r="K77" s="167">
        <f>SUM(E77,G77,I77)</f>
        <v>92</v>
      </c>
      <c r="L77" s="113">
        <f>SUM(L70,L71,L75,L76)</f>
        <v>96</v>
      </c>
      <c r="M77" s="203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</row>
    <row r="78" spans="1:38" ht="15" customHeight="1" x14ac:dyDescent="0.2">
      <c r="C78" s="311" t="s">
        <v>27</v>
      </c>
      <c r="D78" s="146">
        <f>SUM(D64,D77)</f>
        <v>60</v>
      </c>
      <c r="E78" s="146">
        <f>SUM(E64,E77)</f>
        <v>8</v>
      </c>
      <c r="F78" s="147">
        <v>1</v>
      </c>
      <c r="G78" s="146">
        <f>SUM(G64,G77)</f>
        <v>273</v>
      </c>
      <c r="H78" s="145">
        <v>1</v>
      </c>
      <c r="I78" s="146">
        <f>SUM(I64,I77)</f>
        <v>0</v>
      </c>
      <c r="J78" s="147">
        <v>1</v>
      </c>
      <c r="K78" s="167">
        <f>SUM(E78,G78,I78)</f>
        <v>281</v>
      </c>
      <c r="L78" s="146">
        <f>SUM(L64,L77)</f>
        <v>264</v>
      </c>
      <c r="M78" s="136"/>
    </row>
    <row r="80" spans="1:38" ht="15" customHeight="1" x14ac:dyDescent="0.2">
      <c r="C80" s="133" t="s">
        <v>28</v>
      </c>
      <c r="D80" s="134">
        <f>D42+D78</f>
        <v>120</v>
      </c>
      <c r="E80" s="134">
        <f>E42+E78</f>
        <v>43</v>
      </c>
      <c r="F80" s="135">
        <v>1</v>
      </c>
      <c r="G80" s="134">
        <f>G42+G78</f>
        <v>636</v>
      </c>
      <c r="H80" s="135">
        <v>1</v>
      </c>
      <c r="I80" s="135">
        <v>0</v>
      </c>
      <c r="J80" s="135">
        <v>1</v>
      </c>
      <c r="K80" s="134">
        <f>K42+K78</f>
        <v>682</v>
      </c>
      <c r="L80" s="134">
        <f>L42+L78</f>
        <v>536</v>
      </c>
      <c r="M80" s="136"/>
    </row>
  </sheetData>
  <mergeCells count="70">
    <mergeCell ref="O45:W45"/>
    <mergeCell ref="AI67:AJ67"/>
    <mergeCell ref="AK67:AL67"/>
    <mergeCell ref="AA67:AB67"/>
    <mergeCell ref="AC67:AD67"/>
    <mergeCell ref="AE67:AF67"/>
    <mergeCell ref="AG67:AH67"/>
    <mergeCell ref="R67:S67"/>
    <mergeCell ref="T67:U67"/>
    <mergeCell ref="V67:W67"/>
    <mergeCell ref="O66:Q66"/>
    <mergeCell ref="R66:W66"/>
    <mergeCell ref="X66:Z66"/>
    <mergeCell ref="AA66:AF66"/>
    <mergeCell ref="AG66:AL66"/>
    <mergeCell ref="X46:Z46"/>
    <mergeCell ref="AE24:AF24"/>
    <mergeCell ref="AG24:AH24"/>
    <mergeCell ref="X45:AF45"/>
    <mergeCell ref="AG45:AL45"/>
    <mergeCell ref="AA46:AF46"/>
    <mergeCell ref="AG46:AL46"/>
    <mergeCell ref="C46:C47"/>
    <mergeCell ref="D46:D47"/>
    <mergeCell ref="E46:M46"/>
    <mergeCell ref="O46:Q46"/>
    <mergeCell ref="R46:W46"/>
    <mergeCell ref="E47:M47"/>
    <mergeCell ref="R47:S47"/>
    <mergeCell ref="T47:U47"/>
    <mergeCell ref="AI47:AJ47"/>
    <mergeCell ref="AK47:AL47"/>
    <mergeCell ref="V47:W47"/>
    <mergeCell ref="AA47:AB47"/>
    <mergeCell ref="AC47:AD47"/>
    <mergeCell ref="AE47:AF47"/>
    <mergeCell ref="AG47:AH47"/>
    <mergeCell ref="R24:S24"/>
    <mergeCell ref="T24:U24"/>
    <mergeCell ref="V24:W24"/>
    <mergeCell ref="AI5:AJ5"/>
    <mergeCell ref="AK5:AL5"/>
    <mergeCell ref="AA5:AB5"/>
    <mergeCell ref="AC5:AD5"/>
    <mergeCell ref="AE5:AF5"/>
    <mergeCell ref="AG5:AH5"/>
    <mergeCell ref="R5:S5"/>
    <mergeCell ref="T5:U5"/>
    <mergeCell ref="V5:W5"/>
    <mergeCell ref="AI24:AJ24"/>
    <mergeCell ref="AK24:AL24"/>
    <mergeCell ref="AA24:AB24"/>
    <mergeCell ref="AC24:AD24"/>
    <mergeCell ref="O23:Q23"/>
    <mergeCell ref="R23:W23"/>
    <mergeCell ref="X23:Z23"/>
    <mergeCell ref="AA23:AF23"/>
    <mergeCell ref="AG23:AL23"/>
    <mergeCell ref="X3:AF3"/>
    <mergeCell ref="AG3:AL3"/>
    <mergeCell ref="O4:Q4"/>
    <mergeCell ref="R4:W4"/>
    <mergeCell ref="X4:Z4"/>
    <mergeCell ref="AA4:AF4"/>
    <mergeCell ref="AG4:AL4"/>
    <mergeCell ref="A45:M45"/>
    <mergeCell ref="C5:C6"/>
    <mergeCell ref="D5:D6"/>
    <mergeCell ref="E5:M5"/>
    <mergeCell ref="E6:M6"/>
  </mergeCells>
  <phoneticPr fontId="27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5"/>
  <sheetViews>
    <sheetView topLeftCell="A52" zoomScale="115" zoomScaleNormal="115" workbookViewId="0">
      <selection activeCell="L50" sqref="L50"/>
    </sheetView>
  </sheetViews>
  <sheetFormatPr baseColWidth="10" defaultColWidth="10.28515625" defaultRowHeight="15" customHeight="1" x14ac:dyDescent="0.2"/>
  <cols>
    <col min="1" max="1" width="10.28515625" style="96"/>
    <col min="2" max="2" width="13.85546875" style="198" customWidth="1"/>
    <col min="3" max="3" width="39.140625" style="96" customWidth="1"/>
    <col min="4" max="12" width="10.28515625" style="193"/>
    <col min="13" max="13" width="14.140625" style="96" customWidth="1"/>
    <col min="14" max="14" width="10.28515625" style="96"/>
    <col min="15" max="18" width="6.85546875" style="96" customWidth="1"/>
    <col min="19" max="19" width="6.28515625" style="96" customWidth="1"/>
    <col min="20" max="20" width="6.7109375" style="96" bestFit="1" customWidth="1"/>
    <col min="21" max="21" width="6.28515625" style="96" customWidth="1"/>
    <col min="22" max="22" width="5.7109375" style="96" bestFit="1" customWidth="1"/>
    <col min="23" max="23" width="6.28515625" style="96" customWidth="1"/>
    <col min="24" max="24" width="5.7109375" style="96" bestFit="1" customWidth="1"/>
    <col min="25" max="25" width="6.28515625" style="96" customWidth="1"/>
    <col min="26" max="26" width="5.7109375" style="96" bestFit="1" customWidth="1"/>
    <col min="27" max="30" width="7.85546875" style="96" customWidth="1"/>
    <col min="31" max="38" width="6.7109375" style="96" customWidth="1"/>
    <col min="39" max="41" width="5.28515625" style="96" customWidth="1"/>
    <col min="42" max="42" width="5.7109375" style="96" bestFit="1" customWidth="1"/>
    <col min="43" max="16384" width="10.28515625" style="96"/>
  </cols>
  <sheetData>
    <row r="1" spans="1:42" ht="15" customHeight="1" x14ac:dyDescent="0.2">
      <c r="C1" s="301"/>
      <c r="D1" s="181" t="s">
        <v>0</v>
      </c>
      <c r="E1" s="194"/>
      <c r="F1" s="198" t="s">
        <v>1</v>
      </c>
      <c r="G1" s="194"/>
      <c r="H1" s="194"/>
      <c r="I1" s="194"/>
      <c r="J1" s="194"/>
      <c r="K1" s="181"/>
      <c r="L1" s="194"/>
      <c r="M1" s="198"/>
    </row>
    <row r="2" spans="1:42" ht="15" customHeight="1" thickBot="1" x14ac:dyDescent="0.25">
      <c r="C2" s="301"/>
      <c r="D2" s="181" t="s">
        <v>2</v>
      </c>
      <c r="E2" s="194"/>
      <c r="F2" s="469" t="s">
        <v>32</v>
      </c>
      <c r="G2" s="194">
        <v>39700</v>
      </c>
      <c r="H2" s="194"/>
      <c r="I2" s="194"/>
      <c r="J2" s="194"/>
      <c r="K2" s="181"/>
      <c r="L2" s="194"/>
      <c r="M2" s="199"/>
      <c r="O2" s="468" t="s">
        <v>772</v>
      </c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7"/>
      <c r="AN2" s="37"/>
      <c r="AO2" s="37"/>
      <c r="AP2" s="37"/>
    </row>
    <row r="3" spans="1:42" ht="22.5" customHeight="1" thickBot="1" x14ac:dyDescent="0.25">
      <c r="C3" s="223"/>
      <c r="D3" s="181" t="s">
        <v>3</v>
      </c>
      <c r="F3" s="198"/>
      <c r="K3" s="181"/>
      <c r="M3" s="198"/>
      <c r="O3" s="535" t="s">
        <v>47</v>
      </c>
      <c r="P3" s="536"/>
      <c r="Q3" s="536"/>
      <c r="R3" s="536"/>
      <c r="S3" s="536"/>
      <c r="T3" s="536"/>
      <c r="U3" s="536"/>
      <c r="V3" s="536"/>
      <c r="W3" s="536"/>
      <c r="X3" s="536"/>
      <c r="Y3" s="536"/>
      <c r="Z3" s="536"/>
      <c r="AA3" s="485" t="s">
        <v>48</v>
      </c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7"/>
      <c r="AM3" s="488" t="s">
        <v>49</v>
      </c>
      <c r="AN3" s="489"/>
      <c r="AO3" s="489"/>
      <c r="AP3" s="490"/>
    </row>
    <row r="4" spans="1:42" ht="34.5" customHeight="1" x14ac:dyDescent="0.2">
      <c r="C4" s="223"/>
      <c r="D4" s="181" t="s">
        <v>3</v>
      </c>
      <c r="F4" s="96" t="s">
        <v>121</v>
      </c>
      <c r="K4" s="181"/>
      <c r="O4" s="491" t="s">
        <v>50</v>
      </c>
      <c r="P4" s="492"/>
      <c r="Q4" s="492"/>
      <c r="R4" s="492"/>
      <c r="S4" s="494" t="s">
        <v>51</v>
      </c>
      <c r="T4" s="495"/>
      <c r="U4" s="495"/>
      <c r="V4" s="495"/>
      <c r="W4" s="495"/>
      <c r="X4" s="495"/>
      <c r="Y4" s="495"/>
      <c r="Z4" s="495"/>
      <c r="AA4" s="496" t="s">
        <v>52</v>
      </c>
      <c r="AB4" s="497"/>
      <c r="AC4" s="497"/>
      <c r="AD4" s="498"/>
      <c r="AE4" s="496" t="s">
        <v>53</v>
      </c>
      <c r="AF4" s="497"/>
      <c r="AG4" s="497"/>
      <c r="AH4" s="497"/>
      <c r="AI4" s="497"/>
      <c r="AJ4" s="497"/>
      <c r="AK4" s="497"/>
      <c r="AL4" s="498"/>
      <c r="AM4" s="482" t="s">
        <v>54</v>
      </c>
      <c r="AN4" s="483"/>
      <c r="AO4" s="483"/>
      <c r="AP4" s="484"/>
    </row>
    <row r="5" spans="1:42" ht="15" customHeight="1" x14ac:dyDescent="0.2">
      <c r="B5" s="198" t="s">
        <v>292</v>
      </c>
      <c r="C5" s="579" t="s">
        <v>291</v>
      </c>
      <c r="D5" s="567" t="s">
        <v>5</v>
      </c>
      <c r="E5" s="529" t="s">
        <v>31</v>
      </c>
      <c r="F5" s="569"/>
      <c r="G5" s="569"/>
      <c r="H5" s="569"/>
      <c r="I5" s="569"/>
      <c r="J5" s="569"/>
      <c r="K5" s="569"/>
      <c r="L5" s="569"/>
      <c r="M5" s="570"/>
      <c r="O5" s="426" t="s">
        <v>55</v>
      </c>
      <c r="P5" s="425" t="s">
        <v>56</v>
      </c>
      <c r="Q5" s="425" t="s">
        <v>57</v>
      </c>
      <c r="R5" s="425" t="s">
        <v>59</v>
      </c>
      <c r="S5" s="507" t="s">
        <v>55</v>
      </c>
      <c r="T5" s="508"/>
      <c r="U5" s="508" t="s">
        <v>56</v>
      </c>
      <c r="V5" s="508"/>
      <c r="W5" s="508" t="s">
        <v>61</v>
      </c>
      <c r="X5" s="508"/>
      <c r="Y5" s="508" t="s">
        <v>59</v>
      </c>
      <c r="Z5" s="508"/>
      <c r="AA5" s="43" t="s">
        <v>55</v>
      </c>
      <c r="AB5" s="44" t="s">
        <v>56</v>
      </c>
      <c r="AC5" s="44" t="s">
        <v>57</v>
      </c>
      <c r="AD5" s="328" t="s">
        <v>59</v>
      </c>
      <c r="AE5" s="502" t="s">
        <v>55</v>
      </c>
      <c r="AF5" s="503"/>
      <c r="AG5" s="504" t="s">
        <v>56</v>
      </c>
      <c r="AH5" s="503"/>
      <c r="AI5" s="504" t="s">
        <v>61</v>
      </c>
      <c r="AJ5" s="503"/>
      <c r="AK5" s="504" t="s">
        <v>59</v>
      </c>
      <c r="AL5" s="505"/>
      <c r="AM5" s="506" t="s">
        <v>55</v>
      </c>
      <c r="AN5" s="500"/>
      <c r="AO5" s="499" t="s">
        <v>61</v>
      </c>
      <c r="AP5" s="501"/>
    </row>
    <row r="6" spans="1:42" ht="15" customHeight="1" x14ac:dyDescent="0.2">
      <c r="C6" s="580"/>
      <c r="D6" s="568"/>
      <c r="E6" s="529" t="s">
        <v>290</v>
      </c>
      <c r="F6" s="569"/>
      <c r="G6" s="569"/>
      <c r="H6" s="569"/>
      <c r="I6" s="569"/>
      <c r="J6" s="569"/>
      <c r="K6" s="569"/>
      <c r="L6" s="569"/>
      <c r="M6" s="570"/>
      <c r="O6" s="45" t="s">
        <v>62</v>
      </c>
      <c r="P6" s="46" t="s">
        <v>62</v>
      </c>
      <c r="Q6" s="46" t="s">
        <v>62</v>
      </c>
      <c r="R6" s="46" t="s">
        <v>62</v>
      </c>
      <c r="S6" s="45" t="s">
        <v>62</v>
      </c>
      <c r="T6" s="46" t="s">
        <v>63</v>
      </c>
      <c r="U6" s="46" t="s">
        <v>62</v>
      </c>
      <c r="V6" s="46" t="s">
        <v>63</v>
      </c>
      <c r="W6" s="46" t="s">
        <v>62</v>
      </c>
      <c r="X6" s="46" t="s">
        <v>63</v>
      </c>
      <c r="Y6" s="46" t="s">
        <v>62</v>
      </c>
      <c r="Z6" s="46" t="s">
        <v>63</v>
      </c>
      <c r="AA6" s="48" t="s">
        <v>62</v>
      </c>
      <c r="AB6" s="49" t="s">
        <v>62</v>
      </c>
      <c r="AC6" s="49" t="s">
        <v>62</v>
      </c>
      <c r="AD6" s="50" t="s">
        <v>62</v>
      </c>
      <c r="AE6" s="48" t="s">
        <v>62</v>
      </c>
      <c r="AF6" s="49" t="s">
        <v>63</v>
      </c>
      <c r="AG6" s="49" t="s">
        <v>62</v>
      </c>
      <c r="AH6" s="49" t="s">
        <v>63</v>
      </c>
      <c r="AI6" s="49" t="s">
        <v>62</v>
      </c>
      <c r="AJ6" s="49" t="s">
        <v>63</v>
      </c>
      <c r="AK6" s="49" t="s">
        <v>62</v>
      </c>
      <c r="AL6" s="50" t="s">
        <v>63</v>
      </c>
      <c r="AM6" s="51" t="s">
        <v>62</v>
      </c>
      <c r="AN6" s="52" t="s">
        <v>63</v>
      </c>
      <c r="AO6" s="52" t="s">
        <v>62</v>
      </c>
      <c r="AP6" s="53" t="s">
        <v>63</v>
      </c>
    </row>
    <row r="7" spans="1:42" ht="33" customHeight="1" x14ac:dyDescent="0.2">
      <c r="A7" s="231" t="s">
        <v>337</v>
      </c>
      <c r="B7" s="274"/>
      <c r="C7" s="302" t="s">
        <v>7</v>
      </c>
      <c r="D7" s="290"/>
      <c r="E7" s="183" t="s">
        <v>8</v>
      </c>
      <c r="F7" s="183" t="s">
        <v>9</v>
      </c>
      <c r="G7" s="184" t="s">
        <v>10</v>
      </c>
      <c r="H7" s="124" t="s">
        <v>9</v>
      </c>
      <c r="I7" s="184" t="s">
        <v>11</v>
      </c>
      <c r="J7" s="124" t="s">
        <v>12</v>
      </c>
      <c r="K7" s="186" t="s">
        <v>13</v>
      </c>
      <c r="L7" s="124" t="s">
        <v>14</v>
      </c>
      <c r="M7" s="191" t="s">
        <v>15</v>
      </c>
      <c r="O7" s="54"/>
      <c r="P7" s="55"/>
      <c r="Q7" s="55"/>
      <c r="R7" s="55"/>
      <c r="S7" s="54"/>
      <c r="T7" s="55"/>
      <c r="U7" s="55"/>
      <c r="V7" s="55"/>
      <c r="W7" s="55"/>
      <c r="X7" s="55"/>
      <c r="Y7" s="55"/>
      <c r="Z7" s="55"/>
      <c r="AA7" s="54"/>
      <c r="AB7" s="55"/>
      <c r="AC7" s="55"/>
      <c r="AD7" s="56"/>
      <c r="AE7" s="54"/>
      <c r="AF7" s="55"/>
      <c r="AG7" s="55"/>
      <c r="AH7" s="55"/>
      <c r="AI7" s="55"/>
      <c r="AJ7" s="55"/>
      <c r="AK7" s="55"/>
      <c r="AL7" s="56"/>
      <c r="AM7" s="57"/>
      <c r="AN7" s="58"/>
      <c r="AO7" s="58"/>
      <c r="AP7" s="59"/>
    </row>
    <row r="8" spans="1:42" ht="26.25" customHeight="1" x14ac:dyDescent="0.2">
      <c r="A8" s="136"/>
      <c r="B8" s="238" t="s">
        <v>527</v>
      </c>
      <c r="C8" s="303" t="s">
        <v>69</v>
      </c>
      <c r="D8" s="291"/>
      <c r="E8" s="195"/>
      <c r="F8" s="195" t="s">
        <v>25</v>
      </c>
      <c r="G8" s="195"/>
      <c r="H8" s="195" t="s">
        <v>25</v>
      </c>
      <c r="I8" s="195"/>
      <c r="J8" s="195"/>
      <c r="K8" s="195"/>
      <c r="L8" s="195"/>
      <c r="M8" s="202"/>
      <c r="O8" s="337"/>
      <c r="P8" s="136"/>
      <c r="Q8" s="136"/>
      <c r="R8" s="136"/>
      <c r="S8" s="337"/>
      <c r="T8" s="136"/>
      <c r="U8" s="136"/>
      <c r="V8" s="136"/>
      <c r="W8" s="136"/>
      <c r="X8" s="136"/>
      <c r="Y8" s="136"/>
      <c r="Z8" s="136"/>
      <c r="AA8" s="343"/>
      <c r="AB8" s="215"/>
      <c r="AC8" s="215"/>
      <c r="AD8" s="344"/>
      <c r="AE8" s="343"/>
      <c r="AF8" s="215"/>
      <c r="AG8" s="215"/>
      <c r="AH8" s="215"/>
      <c r="AI8" s="215"/>
      <c r="AJ8" s="215"/>
      <c r="AK8" s="215"/>
      <c r="AL8" s="344"/>
      <c r="AM8" s="337"/>
      <c r="AN8" s="136"/>
      <c r="AO8" s="136"/>
      <c r="AP8" s="338"/>
    </row>
    <row r="9" spans="1:42" ht="15" customHeight="1" x14ac:dyDescent="0.2">
      <c r="A9" s="136" t="s">
        <v>736</v>
      </c>
      <c r="B9" s="275" t="s">
        <v>528</v>
      </c>
      <c r="C9" s="293" t="s">
        <v>247</v>
      </c>
      <c r="D9" s="292">
        <v>6</v>
      </c>
      <c r="E9" s="100">
        <v>6</v>
      </c>
      <c r="F9" s="100">
        <v>1</v>
      </c>
      <c r="G9" s="98">
        <v>8</v>
      </c>
      <c r="H9" s="100">
        <v>1</v>
      </c>
      <c r="I9" s="100">
        <v>10</v>
      </c>
      <c r="J9" s="100">
        <v>1</v>
      </c>
      <c r="K9" s="99">
        <f>SUM(E9,G9,I9)</f>
        <v>24</v>
      </c>
      <c r="L9" s="99">
        <f>((E9*F9)*1.5)+(G9*H9)+(I9*J9)</f>
        <v>27</v>
      </c>
      <c r="M9" s="101"/>
      <c r="O9" s="337">
        <v>3</v>
      </c>
      <c r="P9" s="136"/>
      <c r="Q9" s="136"/>
      <c r="R9" s="136"/>
      <c r="S9" s="337">
        <v>3</v>
      </c>
      <c r="T9" s="136" t="s">
        <v>622</v>
      </c>
      <c r="U9" s="136"/>
      <c r="V9" s="136"/>
      <c r="W9" s="136"/>
      <c r="X9" s="136"/>
      <c r="Y9" s="136"/>
      <c r="Z9" s="136"/>
      <c r="AA9" s="343"/>
      <c r="AB9" s="215"/>
      <c r="AC9" s="215"/>
      <c r="AD9" s="344"/>
      <c r="AE9" s="343">
        <v>6</v>
      </c>
      <c r="AF9" s="215" t="s">
        <v>732</v>
      </c>
      <c r="AG9" s="215"/>
      <c r="AH9" s="215"/>
      <c r="AI9" s="215"/>
      <c r="AJ9" s="215"/>
      <c r="AK9" s="215"/>
      <c r="AL9" s="344"/>
      <c r="AM9" s="337" t="s">
        <v>637</v>
      </c>
      <c r="AN9" s="136" t="s">
        <v>732</v>
      </c>
      <c r="AO9" s="136"/>
      <c r="AP9" s="338"/>
    </row>
    <row r="10" spans="1:42" ht="24" customHeight="1" x14ac:dyDescent="0.2">
      <c r="A10" s="136" t="s">
        <v>737</v>
      </c>
      <c r="B10" s="275" t="s">
        <v>529</v>
      </c>
      <c r="C10" s="293" t="s">
        <v>248</v>
      </c>
      <c r="D10" s="292">
        <v>6</v>
      </c>
      <c r="E10" s="100">
        <v>6</v>
      </c>
      <c r="F10" s="100">
        <v>1</v>
      </c>
      <c r="G10" s="98">
        <v>12</v>
      </c>
      <c r="H10" s="100">
        <v>1</v>
      </c>
      <c r="I10" s="100">
        <v>12</v>
      </c>
      <c r="J10" s="100">
        <v>1</v>
      </c>
      <c r="K10" s="99">
        <f>SUM(E10,G10,I10)</f>
        <v>30</v>
      </c>
      <c r="L10" s="99">
        <v>20</v>
      </c>
      <c r="M10" s="472" t="s">
        <v>806</v>
      </c>
      <c r="O10" s="337"/>
      <c r="P10" s="136"/>
      <c r="Q10" s="136"/>
      <c r="R10" s="136" t="s">
        <v>734</v>
      </c>
      <c r="S10" s="337">
        <v>3</v>
      </c>
      <c r="T10" s="136" t="s">
        <v>622</v>
      </c>
      <c r="U10" s="136"/>
      <c r="V10" s="136"/>
      <c r="W10" s="136"/>
      <c r="X10" s="136"/>
      <c r="Y10" s="136"/>
      <c r="Z10" s="136"/>
      <c r="AA10" s="343"/>
      <c r="AB10" s="215"/>
      <c r="AC10" s="215"/>
      <c r="AD10" s="344">
        <v>3</v>
      </c>
      <c r="AE10" s="343">
        <v>3</v>
      </c>
      <c r="AF10" s="215" t="s">
        <v>732</v>
      </c>
      <c r="AG10" s="215"/>
      <c r="AH10" s="215"/>
      <c r="AI10" s="215"/>
      <c r="AJ10" s="215"/>
      <c r="AK10" s="215"/>
      <c r="AL10" s="344"/>
      <c r="AM10" s="337" t="s">
        <v>733</v>
      </c>
      <c r="AN10" s="136" t="s">
        <v>732</v>
      </c>
      <c r="AO10" s="136"/>
      <c r="AP10" s="338"/>
    </row>
    <row r="11" spans="1:42" ht="33.75" customHeight="1" x14ac:dyDescent="0.2">
      <c r="A11" s="136" t="s">
        <v>738</v>
      </c>
      <c r="B11" s="275" t="s">
        <v>530</v>
      </c>
      <c r="C11" s="293" t="s">
        <v>249</v>
      </c>
      <c r="D11" s="292">
        <v>6</v>
      </c>
      <c r="E11" s="100">
        <v>6</v>
      </c>
      <c r="F11" s="100">
        <v>1</v>
      </c>
      <c r="G11" s="98">
        <v>24</v>
      </c>
      <c r="H11" s="100">
        <v>1</v>
      </c>
      <c r="I11" s="100">
        <v>0</v>
      </c>
      <c r="J11" s="100">
        <v>1</v>
      </c>
      <c r="K11" s="99">
        <f>SUM(E11,G11,I11)</f>
        <v>30</v>
      </c>
      <c r="L11" s="99">
        <v>16.5</v>
      </c>
      <c r="M11" s="472" t="s">
        <v>807</v>
      </c>
      <c r="O11" s="337">
        <v>2</v>
      </c>
      <c r="P11" s="136" t="s">
        <v>25</v>
      </c>
      <c r="Q11" s="136">
        <v>4</v>
      </c>
      <c r="R11" s="136"/>
      <c r="S11" s="337"/>
      <c r="T11" s="136"/>
      <c r="U11" s="136"/>
      <c r="V11" s="136"/>
      <c r="W11" s="136"/>
      <c r="X11" s="136"/>
      <c r="Y11" s="136"/>
      <c r="Z11" s="136"/>
      <c r="AA11" s="343">
        <v>2</v>
      </c>
      <c r="AB11" s="215"/>
      <c r="AC11" s="215">
        <v>4</v>
      </c>
      <c r="AD11" s="344"/>
      <c r="AE11" s="343"/>
      <c r="AF11" s="215"/>
      <c r="AG11" s="215"/>
      <c r="AH11" s="215"/>
      <c r="AI11" s="215"/>
      <c r="AJ11" s="215"/>
      <c r="AK11" s="215"/>
      <c r="AL11" s="344"/>
      <c r="AM11" s="337" t="s">
        <v>637</v>
      </c>
      <c r="AN11" s="136" t="s">
        <v>732</v>
      </c>
      <c r="AO11" s="136"/>
      <c r="AP11" s="338"/>
    </row>
    <row r="12" spans="1:42" ht="27" customHeight="1" x14ac:dyDescent="0.2">
      <c r="A12" s="136"/>
      <c r="B12" s="238" t="s">
        <v>531</v>
      </c>
      <c r="C12" s="303" t="s">
        <v>72</v>
      </c>
      <c r="D12" s="291"/>
      <c r="E12" s="195"/>
      <c r="F12" s="195" t="s">
        <v>25</v>
      </c>
      <c r="G12" s="195"/>
      <c r="H12" s="195" t="s">
        <v>25</v>
      </c>
      <c r="I12" s="195"/>
      <c r="J12" s="195"/>
      <c r="K12" s="195"/>
      <c r="L12" s="195"/>
      <c r="M12" s="202"/>
      <c r="O12" s="54"/>
      <c r="P12" s="55"/>
      <c r="Q12" s="55"/>
      <c r="R12" s="55"/>
      <c r="S12" s="54"/>
      <c r="T12" s="55"/>
      <c r="U12" s="55"/>
      <c r="V12" s="55"/>
      <c r="W12" s="55"/>
      <c r="X12" s="55"/>
      <c r="Y12" s="55"/>
      <c r="Z12" s="55"/>
      <c r="AA12" s="54"/>
      <c r="AB12" s="55"/>
      <c r="AC12" s="55"/>
      <c r="AD12" s="56"/>
      <c r="AE12" s="54"/>
      <c r="AF12" s="55"/>
      <c r="AG12" s="55"/>
      <c r="AH12" s="55"/>
      <c r="AI12" s="55"/>
      <c r="AJ12" s="55"/>
      <c r="AK12" s="55"/>
      <c r="AL12" s="56"/>
      <c r="AM12" s="57"/>
      <c r="AN12" s="58"/>
      <c r="AO12" s="58"/>
      <c r="AP12" s="59"/>
    </row>
    <row r="13" spans="1:42" ht="15" customHeight="1" x14ac:dyDescent="0.2">
      <c r="A13" s="136" t="s">
        <v>739</v>
      </c>
      <c r="B13" s="275" t="s">
        <v>532</v>
      </c>
      <c r="C13" s="293" t="s">
        <v>250</v>
      </c>
      <c r="D13" s="292">
        <v>3</v>
      </c>
      <c r="E13" s="100">
        <v>8</v>
      </c>
      <c r="F13" s="100">
        <v>1</v>
      </c>
      <c r="G13" s="98">
        <v>8</v>
      </c>
      <c r="H13" s="100">
        <v>1</v>
      </c>
      <c r="I13" s="100">
        <v>8</v>
      </c>
      <c r="J13" s="100">
        <v>1</v>
      </c>
      <c r="K13" s="99">
        <f>SUM(E13,G13,I13)</f>
        <v>24</v>
      </c>
      <c r="L13" s="473">
        <f>((E13*F13)*1.5)+(G13*H13)+(I13*J13)</f>
        <v>28</v>
      </c>
      <c r="M13" s="101"/>
      <c r="O13" s="337">
        <v>1.5</v>
      </c>
      <c r="P13" s="136"/>
      <c r="Q13" s="136"/>
      <c r="R13" s="136"/>
      <c r="S13" s="337">
        <v>1.5</v>
      </c>
      <c r="T13" s="136" t="s">
        <v>622</v>
      </c>
      <c r="U13" s="136"/>
      <c r="V13" s="136"/>
      <c r="W13" s="136"/>
      <c r="X13" s="136"/>
      <c r="Y13" s="136"/>
      <c r="Z13" s="136"/>
      <c r="AA13" s="343">
        <v>1.5</v>
      </c>
      <c r="AB13" s="215"/>
      <c r="AC13" s="215"/>
      <c r="AD13" s="344"/>
      <c r="AE13" s="343">
        <v>1.5</v>
      </c>
      <c r="AF13" s="215" t="s">
        <v>732</v>
      </c>
      <c r="AG13" s="215"/>
      <c r="AH13" s="215"/>
      <c r="AI13" s="215"/>
      <c r="AJ13" s="215"/>
      <c r="AK13" s="215"/>
      <c r="AL13" s="344"/>
      <c r="AM13" s="337" t="s">
        <v>626</v>
      </c>
      <c r="AN13" s="136" t="s">
        <v>732</v>
      </c>
      <c r="AO13" s="136"/>
      <c r="AP13" s="338"/>
    </row>
    <row r="14" spans="1:42" ht="35.25" customHeight="1" x14ac:dyDescent="0.2">
      <c r="A14" s="136"/>
      <c r="B14" s="238" t="s">
        <v>533</v>
      </c>
      <c r="C14" s="303" t="s">
        <v>73</v>
      </c>
      <c r="D14" s="291"/>
      <c r="E14" s="195"/>
      <c r="F14" s="195" t="s">
        <v>25</v>
      </c>
      <c r="G14" s="195"/>
      <c r="H14" s="195" t="s">
        <v>25</v>
      </c>
      <c r="I14" s="195"/>
      <c r="J14" s="195"/>
      <c r="K14" s="195"/>
      <c r="L14" s="195"/>
      <c r="M14" s="202"/>
      <c r="O14" s="54"/>
      <c r="P14" s="55"/>
      <c r="Q14" s="55"/>
      <c r="R14" s="55"/>
      <c r="S14" s="54"/>
      <c r="T14" s="55"/>
      <c r="U14" s="55"/>
      <c r="V14" s="55"/>
      <c r="W14" s="55"/>
      <c r="X14" s="55"/>
      <c r="Y14" s="55"/>
      <c r="Z14" s="55"/>
      <c r="AA14" s="54"/>
      <c r="AB14" s="55"/>
      <c r="AC14" s="55"/>
      <c r="AD14" s="56"/>
      <c r="AE14" s="54"/>
      <c r="AF14" s="55"/>
      <c r="AG14" s="55"/>
      <c r="AH14" s="55"/>
      <c r="AI14" s="55"/>
      <c r="AJ14" s="55"/>
      <c r="AK14" s="55"/>
      <c r="AL14" s="56"/>
      <c r="AM14" s="57"/>
      <c r="AN14" s="58"/>
      <c r="AO14" s="58"/>
      <c r="AP14" s="59"/>
    </row>
    <row r="15" spans="1:42" ht="15" customHeight="1" x14ac:dyDescent="0.2">
      <c r="A15" s="136" t="s">
        <v>740</v>
      </c>
      <c r="B15" s="275" t="s">
        <v>534</v>
      </c>
      <c r="C15" s="293" t="s">
        <v>251</v>
      </c>
      <c r="D15" s="292">
        <v>2</v>
      </c>
      <c r="E15" s="100">
        <v>0</v>
      </c>
      <c r="F15" s="100">
        <v>1</v>
      </c>
      <c r="G15" s="98">
        <v>24</v>
      </c>
      <c r="H15" s="100">
        <v>1</v>
      </c>
      <c r="I15" s="100">
        <v>6</v>
      </c>
      <c r="J15" s="100">
        <v>1</v>
      </c>
      <c r="K15" s="99">
        <f>SUM(E15,G15,I15)</f>
        <v>30</v>
      </c>
      <c r="L15" s="99">
        <f>((E15*F15)*1.5)+(G15*H15)+(I15*J15)</f>
        <v>30</v>
      </c>
      <c r="M15" s="101"/>
      <c r="O15" s="337">
        <v>0.8</v>
      </c>
      <c r="P15" s="136"/>
      <c r="Q15" s="136">
        <v>0.6</v>
      </c>
      <c r="R15" s="136">
        <v>0.6</v>
      </c>
      <c r="S15" s="337"/>
      <c r="T15" s="136"/>
      <c r="U15" s="136"/>
      <c r="V15" s="136"/>
      <c r="W15" s="136"/>
      <c r="X15" s="136"/>
      <c r="Y15" s="136"/>
      <c r="Z15" s="136"/>
      <c r="AA15" s="343">
        <v>0.8</v>
      </c>
      <c r="AB15" s="215"/>
      <c r="AC15" s="215">
        <v>0.6</v>
      </c>
      <c r="AD15" s="344">
        <v>0.6</v>
      </c>
      <c r="AE15" s="343"/>
      <c r="AF15" s="215"/>
      <c r="AG15" s="215"/>
      <c r="AH15" s="215"/>
      <c r="AI15" s="215"/>
      <c r="AJ15" s="215"/>
      <c r="AK15" s="215"/>
      <c r="AL15" s="344"/>
      <c r="AM15" s="431" t="s">
        <v>770</v>
      </c>
      <c r="AN15" s="136"/>
      <c r="AO15" s="136"/>
      <c r="AP15" s="338"/>
    </row>
    <row r="16" spans="1:42" ht="15" customHeight="1" x14ac:dyDescent="0.2">
      <c r="A16" s="136" t="s">
        <v>741</v>
      </c>
      <c r="B16" s="275" t="s">
        <v>535</v>
      </c>
      <c r="C16" s="293" t="s">
        <v>252</v>
      </c>
      <c r="D16" s="292">
        <v>2</v>
      </c>
      <c r="E16" s="100">
        <v>0</v>
      </c>
      <c r="F16" s="100">
        <v>1</v>
      </c>
      <c r="G16" s="98">
        <v>4</v>
      </c>
      <c r="H16" s="100">
        <v>1</v>
      </c>
      <c r="I16" s="100">
        <v>0</v>
      </c>
      <c r="J16" s="100">
        <v>1</v>
      </c>
      <c r="K16" s="473">
        <f>SUM(E16,G16,I16)</f>
        <v>4</v>
      </c>
      <c r="L16" s="99">
        <f>((E16*F16)*1.5)+(G16*H16)+(I16*J16)</f>
        <v>4</v>
      </c>
      <c r="M16" s="101"/>
      <c r="O16" s="337">
        <v>1</v>
      </c>
      <c r="P16" s="136">
        <v>1</v>
      </c>
      <c r="Q16" s="136"/>
      <c r="R16" s="136"/>
      <c r="S16" s="337"/>
      <c r="T16" s="136"/>
      <c r="U16" s="136"/>
      <c r="V16" s="136"/>
      <c r="W16" s="136"/>
      <c r="X16" s="136"/>
      <c r="Y16" s="136"/>
      <c r="Z16" s="136"/>
      <c r="AA16" s="343"/>
      <c r="AB16" s="215"/>
      <c r="AC16" s="215"/>
      <c r="AD16" s="344"/>
      <c r="AE16" s="343">
        <v>2</v>
      </c>
      <c r="AF16" s="215"/>
      <c r="AG16" s="215"/>
      <c r="AH16" s="215"/>
      <c r="AI16" s="215"/>
      <c r="AJ16" s="215"/>
      <c r="AK16" s="215"/>
      <c r="AL16" s="344"/>
      <c r="AM16" s="337" t="s">
        <v>627</v>
      </c>
      <c r="AN16" s="136" t="s">
        <v>622</v>
      </c>
      <c r="AO16" s="136"/>
      <c r="AP16" s="338"/>
    </row>
    <row r="17" spans="1:42" ht="21.75" customHeight="1" x14ac:dyDescent="0.2">
      <c r="A17" s="136"/>
      <c r="B17" s="238" t="s">
        <v>536</v>
      </c>
      <c r="C17" s="303" t="s">
        <v>74</v>
      </c>
      <c r="D17" s="291"/>
      <c r="E17" s="195"/>
      <c r="F17" s="195" t="s">
        <v>25</v>
      </c>
      <c r="G17" s="195"/>
      <c r="H17" s="195" t="s">
        <v>25</v>
      </c>
      <c r="I17" s="195"/>
      <c r="J17" s="195"/>
      <c r="K17" s="195"/>
      <c r="L17" s="195"/>
      <c r="M17" s="202"/>
      <c r="O17" s="54"/>
      <c r="P17" s="55"/>
      <c r="Q17" s="55"/>
      <c r="R17" s="55"/>
      <c r="S17" s="54"/>
      <c r="T17" s="55"/>
      <c r="U17" s="55"/>
      <c r="V17" s="55"/>
      <c r="W17" s="55"/>
      <c r="X17" s="55"/>
      <c r="Y17" s="55"/>
      <c r="Z17" s="55"/>
      <c r="AA17" s="54"/>
      <c r="AB17" s="55"/>
      <c r="AC17" s="55"/>
      <c r="AD17" s="56"/>
      <c r="AE17" s="54"/>
      <c r="AF17" s="55"/>
      <c r="AG17" s="55"/>
      <c r="AH17" s="55"/>
      <c r="AI17" s="55"/>
      <c r="AJ17" s="55"/>
      <c r="AK17" s="55"/>
      <c r="AL17" s="56"/>
      <c r="AM17" s="57"/>
      <c r="AN17" s="58"/>
      <c r="AO17" s="58"/>
      <c r="AP17" s="59"/>
    </row>
    <row r="18" spans="1:42" ht="15" customHeight="1" x14ac:dyDescent="0.2">
      <c r="A18" s="136" t="s">
        <v>742</v>
      </c>
      <c r="B18" s="275" t="s">
        <v>537</v>
      </c>
      <c r="C18" s="293" t="s">
        <v>253</v>
      </c>
      <c r="D18" s="292">
        <v>2</v>
      </c>
      <c r="E18" s="100">
        <v>0</v>
      </c>
      <c r="F18" s="100">
        <v>1</v>
      </c>
      <c r="G18" s="98">
        <v>0</v>
      </c>
      <c r="H18" s="100">
        <v>1</v>
      </c>
      <c r="I18" s="100">
        <v>20</v>
      </c>
      <c r="J18" s="100">
        <v>1</v>
      </c>
      <c r="K18" s="99">
        <f>SUM(E18,G18,I18)</f>
        <v>20</v>
      </c>
      <c r="L18" s="99">
        <f>((E18*F18)*1.5)+(G18*H18)+(I18*J18)</f>
        <v>20</v>
      </c>
      <c r="M18" s="101"/>
      <c r="O18" s="337"/>
      <c r="P18" s="136"/>
      <c r="Q18" s="136"/>
      <c r="R18" s="136"/>
      <c r="S18" s="337">
        <v>1</v>
      </c>
      <c r="T18" s="136" t="s">
        <v>731</v>
      </c>
      <c r="U18" s="136"/>
      <c r="V18" s="136"/>
      <c r="W18" s="136">
        <v>1</v>
      </c>
      <c r="X18" s="136"/>
      <c r="Y18" s="136"/>
      <c r="Z18" s="136"/>
      <c r="AA18" s="343"/>
      <c r="AB18" s="215"/>
      <c r="AC18" s="215"/>
      <c r="AD18" s="344"/>
      <c r="AE18" s="343">
        <v>1</v>
      </c>
      <c r="AF18" s="215" t="s">
        <v>731</v>
      </c>
      <c r="AG18" s="215"/>
      <c r="AH18" s="215"/>
      <c r="AI18" s="215">
        <v>1</v>
      </c>
      <c r="AJ18" s="215"/>
      <c r="AK18" s="215"/>
      <c r="AL18" s="344"/>
      <c r="AM18" s="337" t="s">
        <v>601</v>
      </c>
      <c r="AN18" s="136" t="s">
        <v>731</v>
      </c>
      <c r="AO18" s="136" t="s">
        <v>601</v>
      </c>
      <c r="AP18" s="338"/>
    </row>
    <row r="19" spans="1:42" ht="26.25" customHeight="1" x14ac:dyDescent="0.2">
      <c r="A19" s="136"/>
      <c r="B19" s="238" t="s">
        <v>538</v>
      </c>
      <c r="C19" s="303" t="s">
        <v>69</v>
      </c>
      <c r="D19" s="291"/>
      <c r="E19" s="195"/>
      <c r="F19" s="195" t="s">
        <v>25</v>
      </c>
      <c r="G19" s="195"/>
      <c r="H19" s="195" t="s">
        <v>25</v>
      </c>
      <c r="I19" s="195"/>
      <c r="J19" s="195"/>
      <c r="K19" s="195"/>
      <c r="L19" s="195"/>
      <c r="M19" s="202"/>
      <c r="O19" s="54"/>
      <c r="P19" s="55"/>
      <c r="Q19" s="55"/>
      <c r="R19" s="55"/>
      <c r="S19" s="54"/>
      <c r="T19" s="55"/>
      <c r="U19" s="55"/>
      <c r="V19" s="55"/>
      <c r="W19" s="55"/>
      <c r="X19" s="55"/>
      <c r="Y19" s="55"/>
      <c r="Z19" s="55"/>
      <c r="AA19" s="54"/>
      <c r="AB19" s="55"/>
      <c r="AC19" s="55"/>
      <c r="AD19" s="56"/>
      <c r="AE19" s="54"/>
      <c r="AF19" s="55"/>
      <c r="AG19" s="55"/>
      <c r="AH19" s="55"/>
      <c r="AI19" s="55"/>
      <c r="AJ19" s="55"/>
      <c r="AK19" s="55"/>
      <c r="AL19" s="56"/>
      <c r="AM19" s="57"/>
      <c r="AN19" s="58"/>
      <c r="AO19" s="58"/>
      <c r="AP19" s="59"/>
    </row>
    <row r="20" spans="1:42" ht="24.75" thickBot="1" x14ac:dyDescent="0.25">
      <c r="A20" s="136" t="s">
        <v>743</v>
      </c>
      <c r="B20" s="275" t="s">
        <v>539</v>
      </c>
      <c r="C20" s="293" t="s">
        <v>255</v>
      </c>
      <c r="D20" s="292">
        <v>3</v>
      </c>
      <c r="E20" s="100">
        <v>6</v>
      </c>
      <c r="F20" s="100">
        <v>1</v>
      </c>
      <c r="G20" s="98">
        <v>8</v>
      </c>
      <c r="H20" s="100">
        <v>1</v>
      </c>
      <c r="I20" s="100">
        <v>10</v>
      </c>
      <c r="J20" s="100">
        <v>1</v>
      </c>
      <c r="K20" s="99">
        <f>SUM(E20,G20,I20)</f>
        <v>24</v>
      </c>
      <c r="L20" s="99">
        <f>((E20*F20)*1.5)+(G20*H20)+(I20*J20)</f>
        <v>27</v>
      </c>
      <c r="M20" s="101"/>
      <c r="O20" s="339">
        <v>1.5</v>
      </c>
      <c r="P20" s="340">
        <v>1.5</v>
      </c>
      <c r="Q20" s="340"/>
      <c r="R20" s="340"/>
      <c r="S20" s="339"/>
      <c r="T20" s="340"/>
      <c r="U20" s="340"/>
      <c r="V20" s="340"/>
      <c r="W20" s="340"/>
      <c r="X20" s="340"/>
      <c r="Y20" s="340"/>
      <c r="Z20" s="340"/>
      <c r="AA20" s="345">
        <v>1.5</v>
      </c>
      <c r="AB20" s="346">
        <v>1.5</v>
      </c>
      <c r="AC20" s="346"/>
      <c r="AD20" s="347"/>
      <c r="AE20" s="345"/>
      <c r="AF20" s="346"/>
      <c r="AG20" s="346"/>
      <c r="AH20" s="346"/>
      <c r="AI20" s="346"/>
      <c r="AJ20" s="346"/>
      <c r="AK20" s="346"/>
      <c r="AL20" s="347"/>
      <c r="AM20" s="339" t="s">
        <v>626</v>
      </c>
      <c r="AN20" s="340" t="s">
        <v>622</v>
      </c>
      <c r="AO20" s="340"/>
      <c r="AP20" s="341"/>
    </row>
    <row r="21" spans="1:42" s="155" customFormat="1" ht="15" customHeight="1" thickBot="1" x14ac:dyDescent="0.25">
      <c r="B21" s="271"/>
      <c r="C21" s="304" t="s">
        <v>64</v>
      </c>
      <c r="D21" s="113">
        <f>SUM(D9,D10,D11,D13,D15,D16,D18,D20)</f>
        <v>30</v>
      </c>
      <c r="E21" s="113">
        <f>SUM(E9,E10,E11,E13,E15,E16,E18,E20)</f>
        <v>32</v>
      </c>
      <c r="F21" s="200">
        <v>1</v>
      </c>
      <c r="G21" s="113">
        <f>SUM(G9,G10,G11,G13,G15,G16,G18,G20)</f>
        <v>88</v>
      </c>
      <c r="H21" s="200">
        <v>1</v>
      </c>
      <c r="I21" s="113">
        <f>SUM(I9,I10,I11,I13,I15,I16,I18,I20)</f>
        <v>66</v>
      </c>
      <c r="J21" s="200">
        <v>1</v>
      </c>
      <c r="K21" s="113">
        <f>SUM(K9,K10,K11,K13,K15,K16,K18,K20)</f>
        <v>186</v>
      </c>
      <c r="L21" s="113">
        <f>SUM(L9,L10,L11,L13,L15,L16,L18,L20)</f>
        <v>172.5</v>
      </c>
      <c r="M21" s="203"/>
    </row>
    <row r="22" spans="1:42" s="149" customFormat="1" ht="26.25" customHeight="1" x14ac:dyDescent="0.2">
      <c r="B22" s="272"/>
      <c r="C22" s="150"/>
      <c r="D22" s="182"/>
      <c r="E22" s="196"/>
      <c r="F22" s="196"/>
      <c r="G22" s="196"/>
      <c r="H22" s="196"/>
      <c r="I22" s="196"/>
      <c r="J22" s="196"/>
      <c r="K22" s="187"/>
      <c r="L22" s="187"/>
      <c r="O22" s="491" t="s">
        <v>50</v>
      </c>
      <c r="P22" s="492"/>
      <c r="Q22" s="492"/>
      <c r="R22" s="492"/>
      <c r="S22" s="494" t="s">
        <v>51</v>
      </c>
      <c r="T22" s="495"/>
      <c r="U22" s="495"/>
      <c r="V22" s="495"/>
      <c r="W22" s="495"/>
      <c r="X22" s="495"/>
      <c r="Y22" s="495"/>
      <c r="Z22" s="495"/>
      <c r="AA22" s="496" t="s">
        <v>52</v>
      </c>
      <c r="AB22" s="497"/>
      <c r="AC22" s="497"/>
      <c r="AD22" s="498"/>
      <c r="AE22" s="496" t="s">
        <v>53</v>
      </c>
      <c r="AF22" s="497"/>
      <c r="AG22" s="497"/>
      <c r="AH22" s="497"/>
      <c r="AI22" s="497"/>
      <c r="AJ22" s="497"/>
      <c r="AK22" s="497"/>
      <c r="AL22" s="498"/>
      <c r="AM22" s="482" t="s">
        <v>54</v>
      </c>
      <c r="AN22" s="483"/>
      <c r="AO22" s="483"/>
      <c r="AP22" s="484"/>
    </row>
    <row r="23" spans="1:42" s="149" customFormat="1" ht="15" customHeight="1" x14ac:dyDescent="0.2">
      <c r="B23" s="272"/>
      <c r="C23" s="150"/>
      <c r="D23" s="182"/>
      <c r="E23" s="196"/>
      <c r="F23" s="196"/>
      <c r="G23" s="196"/>
      <c r="H23" s="196"/>
      <c r="I23" s="196"/>
      <c r="J23" s="196"/>
      <c r="K23" s="187"/>
      <c r="L23" s="187"/>
      <c r="O23" s="426" t="s">
        <v>55</v>
      </c>
      <c r="P23" s="425" t="s">
        <v>56</v>
      </c>
      <c r="Q23" s="425" t="s">
        <v>57</v>
      </c>
      <c r="R23" s="425" t="s">
        <v>59</v>
      </c>
      <c r="S23" s="507" t="s">
        <v>55</v>
      </c>
      <c r="T23" s="508"/>
      <c r="U23" s="508" t="s">
        <v>56</v>
      </c>
      <c r="V23" s="508"/>
      <c r="W23" s="508" t="s">
        <v>61</v>
      </c>
      <c r="X23" s="508"/>
      <c r="Y23" s="508" t="s">
        <v>59</v>
      </c>
      <c r="Z23" s="508"/>
      <c r="AA23" s="43" t="s">
        <v>55</v>
      </c>
      <c r="AB23" s="44" t="s">
        <v>56</v>
      </c>
      <c r="AC23" s="44" t="s">
        <v>57</v>
      </c>
      <c r="AD23" s="328" t="s">
        <v>59</v>
      </c>
      <c r="AE23" s="502" t="s">
        <v>55</v>
      </c>
      <c r="AF23" s="503"/>
      <c r="AG23" s="504" t="s">
        <v>56</v>
      </c>
      <c r="AH23" s="503"/>
      <c r="AI23" s="504" t="s">
        <v>61</v>
      </c>
      <c r="AJ23" s="503"/>
      <c r="AK23" s="504" t="s">
        <v>59</v>
      </c>
      <c r="AL23" s="505"/>
      <c r="AM23" s="506" t="s">
        <v>55</v>
      </c>
      <c r="AN23" s="500"/>
      <c r="AO23" s="499" t="s">
        <v>61</v>
      </c>
      <c r="AP23" s="501"/>
    </row>
    <row r="24" spans="1:42" ht="15" customHeight="1" x14ac:dyDescent="0.2">
      <c r="A24" s="149"/>
      <c r="B24" s="272"/>
      <c r="C24" s="150"/>
      <c r="D24" s="182"/>
      <c r="E24" s="196"/>
      <c r="F24" s="196"/>
      <c r="G24" s="196"/>
      <c r="H24" s="196"/>
      <c r="I24" s="196"/>
      <c r="J24" s="196"/>
      <c r="K24" s="187"/>
      <c r="L24" s="187"/>
      <c r="M24" s="149"/>
      <c r="N24" s="149"/>
      <c r="O24" s="45" t="s">
        <v>62</v>
      </c>
      <c r="P24" s="46" t="s">
        <v>62</v>
      </c>
      <c r="Q24" s="46" t="s">
        <v>62</v>
      </c>
      <c r="R24" s="46" t="s">
        <v>62</v>
      </c>
      <c r="S24" s="45" t="s">
        <v>62</v>
      </c>
      <c r="T24" s="46" t="s">
        <v>63</v>
      </c>
      <c r="U24" s="46" t="s">
        <v>62</v>
      </c>
      <c r="V24" s="46" t="s">
        <v>63</v>
      </c>
      <c r="W24" s="46" t="s">
        <v>62</v>
      </c>
      <c r="X24" s="46" t="s">
        <v>63</v>
      </c>
      <c r="Y24" s="46" t="s">
        <v>62</v>
      </c>
      <c r="Z24" s="46" t="s">
        <v>63</v>
      </c>
      <c r="AA24" s="48" t="s">
        <v>62</v>
      </c>
      <c r="AB24" s="49" t="s">
        <v>62</v>
      </c>
      <c r="AC24" s="49" t="s">
        <v>62</v>
      </c>
      <c r="AD24" s="50" t="s">
        <v>62</v>
      </c>
      <c r="AE24" s="48" t="s">
        <v>62</v>
      </c>
      <c r="AF24" s="49" t="s">
        <v>63</v>
      </c>
      <c r="AG24" s="49" t="s">
        <v>62</v>
      </c>
      <c r="AH24" s="49" t="s">
        <v>63</v>
      </c>
      <c r="AI24" s="49" t="s">
        <v>62</v>
      </c>
      <c r="AJ24" s="49" t="s">
        <v>63</v>
      </c>
      <c r="AK24" s="49" t="s">
        <v>62</v>
      </c>
      <c r="AL24" s="50" t="s">
        <v>63</v>
      </c>
      <c r="AM24" s="51" t="s">
        <v>62</v>
      </c>
      <c r="AN24" s="52" t="s">
        <v>63</v>
      </c>
      <c r="AO24" s="52" t="s">
        <v>62</v>
      </c>
      <c r="AP24" s="53" t="s">
        <v>63</v>
      </c>
    </row>
    <row r="25" spans="1:42" ht="30" customHeight="1" x14ac:dyDescent="0.2">
      <c r="A25" s="231" t="s">
        <v>337</v>
      </c>
      <c r="B25" s="274"/>
      <c r="C25" s="302" t="s">
        <v>17</v>
      </c>
      <c r="D25" s="300"/>
      <c r="E25" s="183" t="s">
        <v>8</v>
      </c>
      <c r="F25" s="183" t="s">
        <v>9</v>
      </c>
      <c r="G25" s="184" t="s">
        <v>10</v>
      </c>
      <c r="H25" s="124" t="s">
        <v>9</v>
      </c>
      <c r="I25" s="184" t="s">
        <v>11</v>
      </c>
      <c r="J25" s="124" t="s">
        <v>12</v>
      </c>
      <c r="K25" s="186" t="s">
        <v>13</v>
      </c>
      <c r="L25" s="124" t="s">
        <v>14</v>
      </c>
      <c r="M25" s="191" t="s">
        <v>15</v>
      </c>
      <c r="O25" s="54"/>
      <c r="P25" s="55"/>
      <c r="Q25" s="55"/>
      <c r="R25" s="55"/>
      <c r="S25" s="54"/>
      <c r="T25" s="55"/>
      <c r="U25" s="55"/>
      <c r="V25" s="55"/>
      <c r="W25" s="55"/>
      <c r="X25" s="55"/>
      <c r="Y25" s="55"/>
      <c r="Z25" s="55"/>
      <c r="AA25" s="54"/>
      <c r="AB25" s="55"/>
      <c r="AC25" s="55"/>
      <c r="AD25" s="56"/>
      <c r="AE25" s="54"/>
      <c r="AF25" s="55"/>
      <c r="AG25" s="55"/>
      <c r="AH25" s="55"/>
      <c r="AI25" s="55"/>
      <c r="AJ25" s="55"/>
      <c r="AK25" s="55"/>
      <c r="AL25" s="56"/>
      <c r="AM25" s="57"/>
      <c r="AN25" s="58"/>
      <c r="AO25" s="58"/>
      <c r="AP25" s="59"/>
    </row>
    <row r="26" spans="1:42" ht="26.25" customHeight="1" x14ac:dyDescent="0.2">
      <c r="A26" s="136"/>
      <c r="B26" s="238" t="s">
        <v>540</v>
      </c>
      <c r="C26" s="303" t="s">
        <v>69</v>
      </c>
      <c r="D26" s="291"/>
      <c r="E26" s="195"/>
      <c r="F26" s="195" t="s">
        <v>25</v>
      </c>
      <c r="G26" s="195"/>
      <c r="H26" s="195" t="s">
        <v>25</v>
      </c>
      <c r="I26" s="195"/>
      <c r="J26" s="195"/>
      <c r="K26" s="195"/>
      <c r="L26" s="195"/>
      <c r="M26" s="202"/>
      <c r="O26" s="54"/>
      <c r="P26" s="55"/>
      <c r="Q26" s="55"/>
      <c r="R26" s="55"/>
      <c r="S26" s="54"/>
      <c r="T26" s="55"/>
      <c r="U26" s="55"/>
      <c r="V26" s="55"/>
      <c r="W26" s="55"/>
      <c r="X26" s="55"/>
      <c r="Y26" s="55"/>
      <c r="Z26" s="55"/>
      <c r="AA26" s="54"/>
      <c r="AB26" s="55"/>
      <c r="AC26" s="55"/>
      <c r="AD26" s="56"/>
      <c r="AE26" s="54"/>
      <c r="AF26" s="55"/>
      <c r="AG26" s="55"/>
      <c r="AH26" s="55"/>
      <c r="AI26" s="55"/>
      <c r="AJ26" s="55"/>
      <c r="AK26" s="55"/>
      <c r="AL26" s="56"/>
      <c r="AM26" s="57"/>
      <c r="AN26" s="58"/>
      <c r="AO26" s="58"/>
      <c r="AP26" s="59"/>
    </row>
    <row r="27" spans="1:42" ht="15" customHeight="1" x14ac:dyDescent="0.2">
      <c r="A27" s="136" t="s">
        <v>744</v>
      </c>
      <c r="B27" s="275" t="s">
        <v>541</v>
      </c>
      <c r="C27" s="293" t="s">
        <v>254</v>
      </c>
      <c r="D27" s="292">
        <v>6</v>
      </c>
      <c r="E27" s="100">
        <v>6</v>
      </c>
      <c r="F27" s="100">
        <v>1</v>
      </c>
      <c r="G27" s="98">
        <v>12</v>
      </c>
      <c r="H27" s="100">
        <v>1</v>
      </c>
      <c r="I27" s="100">
        <v>12</v>
      </c>
      <c r="J27" s="100">
        <v>1</v>
      </c>
      <c r="K27" s="99">
        <f>SUM(E27,G27,I27)</f>
        <v>30</v>
      </c>
      <c r="L27" s="99">
        <f>((E27*F27)*1.5)+(G27*H27)+(I27*J27)</f>
        <v>33</v>
      </c>
      <c r="M27" s="101"/>
      <c r="O27" s="337"/>
      <c r="P27" s="136"/>
      <c r="Q27" s="136"/>
      <c r="R27" s="136" t="s">
        <v>623</v>
      </c>
      <c r="S27" s="337">
        <v>4</v>
      </c>
      <c r="T27" s="136" t="s">
        <v>622</v>
      </c>
      <c r="U27" s="136"/>
      <c r="V27" s="136"/>
      <c r="W27" s="136"/>
      <c r="X27" s="136"/>
      <c r="Y27" s="136"/>
      <c r="Z27" s="136"/>
      <c r="AA27" s="343"/>
      <c r="AB27" s="215"/>
      <c r="AC27" s="215"/>
      <c r="AD27" s="344" t="s">
        <v>623</v>
      </c>
      <c r="AE27" s="343">
        <v>4</v>
      </c>
      <c r="AF27" s="215" t="s">
        <v>622</v>
      </c>
      <c r="AG27" s="215"/>
      <c r="AH27" s="215"/>
      <c r="AI27" s="215"/>
      <c r="AJ27" s="215"/>
      <c r="AK27" s="215"/>
      <c r="AL27" s="344"/>
      <c r="AM27" s="337" t="s">
        <v>631</v>
      </c>
      <c r="AN27" s="136" t="s">
        <v>622</v>
      </c>
      <c r="AO27" s="136"/>
      <c r="AP27" s="338"/>
    </row>
    <row r="28" spans="1:42" ht="27" customHeight="1" x14ac:dyDescent="0.2">
      <c r="A28" s="136"/>
      <c r="B28" s="238" t="s">
        <v>542</v>
      </c>
      <c r="C28" s="303" t="s">
        <v>72</v>
      </c>
      <c r="D28" s="291"/>
      <c r="E28" s="195"/>
      <c r="F28" s="195" t="s">
        <v>25</v>
      </c>
      <c r="G28" s="195"/>
      <c r="H28" s="195" t="s">
        <v>25</v>
      </c>
      <c r="I28" s="195"/>
      <c r="J28" s="195"/>
      <c r="K28" s="195"/>
      <c r="L28" s="195"/>
      <c r="M28" s="202"/>
      <c r="O28" s="54"/>
      <c r="P28" s="55"/>
      <c r="Q28" s="55"/>
      <c r="R28" s="55"/>
      <c r="S28" s="54"/>
      <c r="T28" s="55"/>
      <c r="U28" s="55"/>
      <c r="V28" s="55"/>
      <c r="W28" s="55"/>
      <c r="X28" s="55"/>
      <c r="Y28" s="55"/>
      <c r="Z28" s="55"/>
      <c r="AA28" s="54"/>
      <c r="AB28" s="55"/>
      <c r="AC28" s="55"/>
      <c r="AD28" s="56"/>
      <c r="AE28" s="54"/>
      <c r="AF28" s="55"/>
      <c r="AG28" s="55"/>
      <c r="AH28" s="55"/>
      <c r="AI28" s="55"/>
      <c r="AJ28" s="55"/>
      <c r="AK28" s="55"/>
      <c r="AL28" s="56"/>
      <c r="AM28" s="57"/>
      <c r="AN28" s="58"/>
      <c r="AO28" s="58"/>
      <c r="AP28" s="59"/>
    </row>
    <row r="29" spans="1:42" ht="15" customHeight="1" x14ac:dyDescent="0.2">
      <c r="A29" s="136" t="s">
        <v>745</v>
      </c>
      <c r="B29" s="275" t="s">
        <v>543</v>
      </c>
      <c r="C29" s="293" t="s">
        <v>256</v>
      </c>
      <c r="D29" s="292">
        <v>3</v>
      </c>
      <c r="E29" s="100">
        <v>6</v>
      </c>
      <c r="F29" s="100">
        <v>1</v>
      </c>
      <c r="G29" s="98">
        <v>8</v>
      </c>
      <c r="H29" s="100">
        <v>1</v>
      </c>
      <c r="I29" s="100">
        <v>10</v>
      </c>
      <c r="J29" s="100">
        <v>1</v>
      </c>
      <c r="K29" s="99">
        <f>SUM(E29,G29,I29)</f>
        <v>24</v>
      </c>
      <c r="L29" s="99">
        <f>((E29*F29)*1.5)+(G29*H29)+(I29*J29)</f>
        <v>27</v>
      </c>
      <c r="M29" s="101"/>
      <c r="O29" s="337"/>
      <c r="P29" s="136"/>
      <c r="Q29" s="136"/>
      <c r="R29" s="136" t="s">
        <v>597</v>
      </c>
      <c r="S29" s="337">
        <v>2</v>
      </c>
      <c r="T29" s="136" t="s">
        <v>622</v>
      </c>
      <c r="U29" s="136"/>
      <c r="V29" s="136"/>
      <c r="W29" s="136"/>
      <c r="X29" s="136"/>
      <c r="Y29" s="136"/>
      <c r="Z29" s="136"/>
      <c r="AA29" s="343" t="s">
        <v>597</v>
      </c>
      <c r="AB29" s="215"/>
      <c r="AC29" s="215"/>
      <c r="AD29" s="344"/>
      <c r="AE29" s="343">
        <v>2</v>
      </c>
      <c r="AF29" s="215" t="s">
        <v>622</v>
      </c>
      <c r="AG29" s="215"/>
      <c r="AH29" s="215"/>
      <c r="AI29" s="215"/>
      <c r="AJ29" s="215"/>
      <c r="AK29" s="215"/>
      <c r="AL29" s="344"/>
      <c r="AM29" s="337" t="s">
        <v>627</v>
      </c>
      <c r="AN29" s="136" t="s">
        <v>622</v>
      </c>
      <c r="AO29" s="136"/>
      <c r="AP29" s="338"/>
    </row>
    <row r="30" spans="1:42" ht="29.25" customHeight="1" x14ac:dyDescent="0.2">
      <c r="A30" s="136"/>
      <c r="B30" s="238" t="s">
        <v>544</v>
      </c>
      <c r="C30" s="303" t="s">
        <v>74</v>
      </c>
      <c r="D30" s="291"/>
      <c r="E30" s="195"/>
      <c r="F30" s="195" t="s">
        <v>25</v>
      </c>
      <c r="G30" s="195"/>
      <c r="H30" s="195" t="s">
        <v>25</v>
      </c>
      <c r="I30" s="195"/>
      <c r="J30" s="195"/>
      <c r="K30" s="195"/>
      <c r="L30" s="195"/>
      <c r="M30" s="202"/>
      <c r="O30" s="54"/>
      <c r="P30" s="55"/>
      <c r="Q30" s="55"/>
      <c r="R30" s="55"/>
      <c r="S30" s="54"/>
      <c r="T30" s="55"/>
      <c r="U30" s="55"/>
      <c r="V30" s="55"/>
      <c r="W30" s="55"/>
      <c r="X30" s="55"/>
      <c r="Y30" s="55"/>
      <c r="Z30" s="55"/>
      <c r="AA30" s="54"/>
      <c r="AB30" s="55"/>
      <c r="AC30" s="55"/>
      <c r="AD30" s="56"/>
      <c r="AE30" s="54"/>
      <c r="AF30" s="55"/>
      <c r="AG30" s="55"/>
      <c r="AH30" s="55"/>
      <c r="AI30" s="55"/>
      <c r="AJ30" s="55"/>
      <c r="AK30" s="55"/>
      <c r="AL30" s="56"/>
      <c r="AM30" s="57"/>
      <c r="AN30" s="58"/>
      <c r="AO30" s="58"/>
      <c r="AP30" s="59"/>
    </row>
    <row r="31" spans="1:42" ht="15" customHeight="1" x14ac:dyDescent="0.2">
      <c r="A31" s="136" t="s">
        <v>746</v>
      </c>
      <c r="B31" s="275" t="s">
        <v>545</v>
      </c>
      <c r="C31" s="293" t="s">
        <v>257</v>
      </c>
      <c r="D31" s="292">
        <v>6</v>
      </c>
      <c r="E31" s="100">
        <v>0</v>
      </c>
      <c r="F31" s="100">
        <v>1</v>
      </c>
      <c r="G31" s="98">
        <v>0</v>
      </c>
      <c r="H31" s="100">
        <v>1</v>
      </c>
      <c r="I31" s="100">
        <v>0</v>
      </c>
      <c r="J31" s="100">
        <v>1</v>
      </c>
      <c r="K31" s="473">
        <v>30</v>
      </c>
      <c r="L31" s="99">
        <f>((E31*F31)*1.5)+(G31*H31)+(I31*J31)</f>
        <v>0</v>
      </c>
      <c r="M31" s="101"/>
      <c r="O31" s="337"/>
      <c r="P31" s="136"/>
      <c r="Q31" s="136"/>
      <c r="R31" s="136"/>
      <c r="S31" s="337">
        <v>4</v>
      </c>
      <c r="T31" s="136" t="s">
        <v>731</v>
      </c>
      <c r="U31" s="136"/>
      <c r="V31" s="136"/>
      <c r="W31" s="136">
        <v>2</v>
      </c>
      <c r="X31" s="136"/>
      <c r="Y31" s="136"/>
      <c r="Z31" s="136"/>
      <c r="AA31" s="343"/>
      <c r="AB31" s="215"/>
      <c r="AC31" s="215"/>
      <c r="AD31" s="344"/>
      <c r="AE31" s="343">
        <v>4</v>
      </c>
      <c r="AF31" s="215" t="s">
        <v>731</v>
      </c>
      <c r="AG31" s="215"/>
      <c r="AH31" s="215"/>
      <c r="AI31" s="215">
        <v>2</v>
      </c>
      <c r="AJ31" s="215"/>
      <c r="AK31" s="215"/>
      <c r="AL31" s="344"/>
      <c r="AM31" s="337" t="s">
        <v>631</v>
      </c>
      <c r="AN31" s="136" t="s">
        <v>731</v>
      </c>
      <c r="AO31" s="136" t="s">
        <v>627</v>
      </c>
      <c r="AP31" s="338"/>
    </row>
    <row r="32" spans="1:42" ht="29.25" customHeight="1" x14ac:dyDescent="0.2">
      <c r="A32" s="136"/>
      <c r="B32" s="238" t="s">
        <v>546</v>
      </c>
      <c r="C32" s="303" t="s">
        <v>258</v>
      </c>
      <c r="D32" s="291"/>
      <c r="E32" s="195"/>
      <c r="F32" s="195" t="s">
        <v>25</v>
      </c>
      <c r="G32" s="195"/>
      <c r="H32" s="195" t="s">
        <v>25</v>
      </c>
      <c r="I32" s="195"/>
      <c r="J32" s="195"/>
      <c r="K32" s="195"/>
      <c r="L32" s="195"/>
      <c r="M32" s="202"/>
      <c r="O32" s="54"/>
      <c r="P32" s="55"/>
      <c r="Q32" s="55"/>
      <c r="R32" s="55"/>
      <c r="S32" s="54"/>
      <c r="T32" s="55"/>
      <c r="U32" s="55"/>
      <c r="V32" s="55"/>
      <c r="W32" s="55"/>
      <c r="X32" s="55"/>
      <c r="Y32" s="55"/>
      <c r="Z32" s="55"/>
      <c r="AA32" s="54"/>
      <c r="AB32" s="55"/>
      <c r="AC32" s="55"/>
      <c r="AD32" s="56"/>
      <c r="AE32" s="54"/>
      <c r="AF32" s="55"/>
      <c r="AG32" s="55"/>
      <c r="AH32" s="55"/>
      <c r="AI32" s="55"/>
      <c r="AJ32" s="55"/>
      <c r="AK32" s="55"/>
      <c r="AL32" s="56"/>
      <c r="AM32" s="57"/>
      <c r="AN32" s="58"/>
      <c r="AO32" s="58"/>
      <c r="AP32" s="59"/>
    </row>
    <row r="33" spans="1:42" ht="15" customHeight="1" x14ac:dyDescent="0.2">
      <c r="A33" s="136" t="s">
        <v>747</v>
      </c>
      <c r="B33" s="275" t="s">
        <v>547</v>
      </c>
      <c r="C33" s="293" t="s">
        <v>259</v>
      </c>
      <c r="D33" s="292">
        <v>6</v>
      </c>
      <c r="E33" s="100">
        <v>6</v>
      </c>
      <c r="F33" s="100">
        <v>1</v>
      </c>
      <c r="G33" s="98">
        <v>18</v>
      </c>
      <c r="H33" s="100">
        <v>1</v>
      </c>
      <c r="I33" s="100">
        <v>6</v>
      </c>
      <c r="J33" s="100">
        <v>1</v>
      </c>
      <c r="K33" s="99">
        <f>SUM(E33,G33,I33)</f>
        <v>30</v>
      </c>
      <c r="L33" s="99">
        <f>((E33*F33)*1.5)+(G33*H33)+(I33*J33)</f>
        <v>33</v>
      </c>
      <c r="M33" s="101"/>
      <c r="O33" s="337">
        <v>3</v>
      </c>
      <c r="P33" s="136"/>
      <c r="Q33" s="136"/>
      <c r="R33" s="136"/>
      <c r="S33" s="337">
        <v>3</v>
      </c>
      <c r="T33" s="136" t="s">
        <v>622</v>
      </c>
      <c r="U33" s="136"/>
      <c r="V33" s="136"/>
      <c r="W33" s="136"/>
      <c r="X33" s="136"/>
      <c r="Y33" s="136"/>
      <c r="Z33" s="136"/>
      <c r="AA33" s="343">
        <v>3</v>
      </c>
      <c r="AB33" s="215"/>
      <c r="AC33" s="215"/>
      <c r="AD33" s="344"/>
      <c r="AE33" s="343">
        <v>3</v>
      </c>
      <c r="AF33" s="215" t="s">
        <v>622</v>
      </c>
      <c r="AG33" s="215"/>
      <c r="AH33" s="215"/>
      <c r="AI33" s="215"/>
      <c r="AJ33" s="215"/>
      <c r="AK33" s="215"/>
      <c r="AL33" s="344"/>
      <c r="AM33" s="337" t="s">
        <v>637</v>
      </c>
      <c r="AN33" s="136" t="s">
        <v>622</v>
      </c>
      <c r="AO33" s="136"/>
      <c r="AP33" s="338"/>
    </row>
    <row r="34" spans="1:42" ht="26.25" customHeight="1" x14ac:dyDescent="0.2">
      <c r="A34" s="136"/>
      <c r="B34" s="274"/>
      <c r="C34" s="294" t="s">
        <v>260</v>
      </c>
      <c r="D34" s="292"/>
      <c r="E34" s="100"/>
      <c r="F34" s="100"/>
      <c r="G34" s="100"/>
      <c r="H34" s="99"/>
      <c r="I34" s="100"/>
      <c r="J34" s="99"/>
      <c r="K34" s="99" t="s">
        <v>25</v>
      </c>
      <c r="L34" s="99"/>
      <c r="M34" s="101"/>
      <c r="O34" s="337"/>
      <c r="P34" s="136"/>
      <c r="Q34" s="136"/>
      <c r="R34" s="136"/>
      <c r="S34" s="337"/>
      <c r="T34" s="136"/>
      <c r="U34" s="136"/>
      <c r="V34" s="136"/>
      <c r="W34" s="136"/>
      <c r="X34" s="136"/>
      <c r="Y34" s="136"/>
      <c r="Z34" s="136"/>
      <c r="AA34" s="343"/>
      <c r="AB34" s="215"/>
      <c r="AC34" s="215"/>
      <c r="AD34" s="344"/>
      <c r="AE34" s="343"/>
      <c r="AF34" s="215"/>
      <c r="AG34" s="215"/>
      <c r="AH34" s="215"/>
      <c r="AI34" s="215"/>
      <c r="AJ34" s="215"/>
      <c r="AK34" s="215"/>
      <c r="AL34" s="344"/>
      <c r="AM34" s="337"/>
      <c r="AN34" s="136"/>
      <c r="AO34" s="136"/>
      <c r="AP34" s="338"/>
    </row>
    <row r="35" spans="1:42" ht="15" customHeight="1" x14ac:dyDescent="0.2">
      <c r="A35" s="136"/>
      <c r="B35" s="275" t="s">
        <v>548</v>
      </c>
      <c r="C35" s="294" t="s">
        <v>261</v>
      </c>
      <c r="D35" s="292"/>
      <c r="E35" s="100"/>
      <c r="F35" s="100"/>
      <c r="G35" s="98"/>
      <c r="H35" s="98"/>
      <c r="I35" s="100"/>
      <c r="J35" s="98"/>
      <c r="K35" s="99"/>
      <c r="L35" s="99"/>
      <c r="M35" s="101"/>
      <c r="O35" s="337"/>
      <c r="P35" s="136"/>
      <c r="Q35" s="136"/>
      <c r="R35" s="136"/>
      <c r="S35" s="337"/>
      <c r="T35" s="136"/>
      <c r="U35" s="136"/>
      <c r="V35" s="136"/>
      <c r="W35" s="136"/>
      <c r="X35" s="136"/>
      <c r="Y35" s="136"/>
      <c r="Z35" s="136"/>
      <c r="AA35" s="343"/>
      <c r="AB35" s="215"/>
      <c r="AC35" s="215"/>
      <c r="AD35" s="344"/>
      <c r="AE35" s="343"/>
      <c r="AF35" s="215"/>
      <c r="AG35" s="215"/>
      <c r="AH35" s="215"/>
      <c r="AI35" s="215"/>
      <c r="AJ35" s="215"/>
      <c r="AK35" s="215"/>
      <c r="AL35" s="344"/>
      <c r="AM35" s="337"/>
      <c r="AN35" s="136"/>
      <c r="AO35" s="136"/>
      <c r="AP35" s="338"/>
    </row>
    <row r="36" spans="1:42" ht="24" x14ac:dyDescent="0.2">
      <c r="A36" s="136"/>
      <c r="B36" s="238" t="s">
        <v>549</v>
      </c>
      <c r="C36" s="303" t="s">
        <v>262</v>
      </c>
      <c r="D36" s="291"/>
      <c r="E36" s="195"/>
      <c r="F36" s="195" t="s">
        <v>25</v>
      </c>
      <c r="G36" s="195"/>
      <c r="H36" s="195" t="s">
        <v>25</v>
      </c>
      <c r="I36" s="195"/>
      <c r="J36" s="195"/>
      <c r="K36" s="195"/>
      <c r="L36" s="195"/>
      <c r="M36" s="202"/>
      <c r="O36" s="54"/>
      <c r="P36" s="55"/>
      <c r="Q36" s="55"/>
      <c r="R36" s="55"/>
      <c r="S36" s="54"/>
      <c r="T36" s="55"/>
      <c r="U36" s="55"/>
      <c r="V36" s="55"/>
      <c r="W36" s="55"/>
      <c r="X36" s="55"/>
      <c r="Y36" s="55"/>
      <c r="Z36" s="55"/>
      <c r="AA36" s="54"/>
      <c r="AB36" s="55"/>
      <c r="AC36" s="55"/>
      <c r="AD36" s="56"/>
      <c r="AE36" s="54"/>
      <c r="AF36" s="55"/>
      <c r="AG36" s="55"/>
      <c r="AH36" s="55"/>
      <c r="AI36" s="55"/>
      <c r="AJ36" s="55"/>
      <c r="AK36" s="55"/>
      <c r="AL36" s="56"/>
      <c r="AM36" s="57"/>
      <c r="AN36" s="58"/>
      <c r="AO36" s="58"/>
      <c r="AP36" s="59"/>
    </row>
    <row r="37" spans="1:42" ht="27" customHeight="1" x14ac:dyDescent="0.2">
      <c r="A37" s="136" t="s">
        <v>748</v>
      </c>
      <c r="B37" s="275" t="s">
        <v>550</v>
      </c>
      <c r="C37" s="293" t="s">
        <v>263</v>
      </c>
      <c r="D37" s="292">
        <v>3</v>
      </c>
      <c r="E37" s="100">
        <v>6</v>
      </c>
      <c r="F37" s="100">
        <v>1</v>
      </c>
      <c r="G37" s="98">
        <v>14</v>
      </c>
      <c r="H37" s="100">
        <v>1</v>
      </c>
      <c r="I37" s="100">
        <v>4</v>
      </c>
      <c r="J37" s="100">
        <v>1</v>
      </c>
      <c r="K37" s="99">
        <f>SUM(E37,G37,I37)</f>
        <v>24</v>
      </c>
      <c r="L37" s="99">
        <f>((E37*F37)*1.5)+(G37*H37)+(I37*J37)</f>
        <v>27</v>
      </c>
      <c r="M37" s="101"/>
      <c r="O37" s="337"/>
      <c r="P37" s="136"/>
      <c r="Q37" s="136"/>
      <c r="R37" s="136"/>
      <c r="S37" s="337"/>
      <c r="T37" s="136"/>
      <c r="U37" s="136"/>
      <c r="V37" s="136"/>
      <c r="W37" s="136">
        <v>3</v>
      </c>
      <c r="X37" s="136" t="s">
        <v>620</v>
      </c>
      <c r="Y37" s="136"/>
      <c r="Z37" s="136"/>
      <c r="AA37" s="343"/>
      <c r="AB37" s="215"/>
      <c r="AC37" s="215"/>
      <c r="AD37" s="344"/>
      <c r="AE37" s="343"/>
      <c r="AF37" s="215"/>
      <c r="AG37" s="215"/>
      <c r="AH37" s="215"/>
      <c r="AI37" s="215">
        <v>3</v>
      </c>
      <c r="AJ37" s="215" t="s">
        <v>620</v>
      </c>
      <c r="AK37" s="215"/>
      <c r="AL37" s="344"/>
      <c r="AM37" s="337"/>
      <c r="AN37" s="136"/>
      <c r="AO37" s="136" t="s">
        <v>626</v>
      </c>
      <c r="AP37" s="338" t="s">
        <v>620</v>
      </c>
    </row>
    <row r="38" spans="1:42" ht="24" x14ac:dyDescent="0.2">
      <c r="A38" s="136"/>
      <c r="B38" s="238" t="s">
        <v>551</v>
      </c>
      <c r="C38" s="303" t="s">
        <v>258</v>
      </c>
      <c r="D38" s="291"/>
      <c r="E38" s="195"/>
      <c r="F38" s="195" t="s">
        <v>25</v>
      </c>
      <c r="G38" s="195"/>
      <c r="H38" s="195" t="s">
        <v>25</v>
      </c>
      <c r="I38" s="195"/>
      <c r="J38" s="195"/>
      <c r="K38" s="195"/>
      <c r="L38" s="195"/>
      <c r="M38" s="202"/>
      <c r="O38" s="54"/>
      <c r="P38" s="55"/>
      <c r="Q38" s="55"/>
      <c r="R38" s="55"/>
      <c r="S38" s="54"/>
      <c r="T38" s="55"/>
      <c r="U38" s="55"/>
      <c r="V38" s="55"/>
      <c r="W38" s="55"/>
      <c r="X38" s="55"/>
      <c r="Y38" s="55"/>
      <c r="Z38" s="55"/>
      <c r="AA38" s="54"/>
      <c r="AB38" s="55"/>
      <c r="AC38" s="55"/>
      <c r="AD38" s="56"/>
      <c r="AE38" s="54"/>
      <c r="AF38" s="55"/>
      <c r="AG38" s="55"/>
      <c r="AH38" s="55"/>
      <c r="AI38" s="55"/>
      <c r="AJ38" s="55"/>
      <c r="AK38" s="55"/>
      <c r="AL38" s="56"/>
      <c r="AM38" s="57"/>
      <c r="AN38" s="58"/>
      <c r="AO38" s="58"/>
      <c r="AP38" s="59"/>
    </row>
    <row r="39" spans="1:42" ht="30.75" customHeight="1" x14ac:dyDescent="0.2">
      <c r="A39" s="136" t="s">
        <v>749</v>
      </c>
      <c r="B39" s="275" t="s">
        <v>552</v>
      </c>
      <c r="C39" s="293" t="s">
        <v>264</v>
      </c>
      <c r="D39" s="292">
        <v>3</v>
      </c>
      <c r="E39" s="100">
        <v>6</v>
      </c>
      <c r="F39" s="100">
        <v>1</v>
      </c>
      <c r="G39" s="98">
        <v>10</v>
      </c>
      <c r="H39" s="100">
        <v>1</v>
      </c>
      <c r="I39" s="100">
        <v>14</v>
      </c>
      <c r="J39" s="100">
        <v>1</v>
      </c>
      <c r="K39" s="99">
        <f>SUM(E39,G39,I39)</f>
        <v>30</v>
      </c>
      <c r="L39" s="99">
        <f>((E39*F39)*1.5)+(G39*H39)+(I39*J39)</f>
        <v>33</v>
      </c>
      <c r="M39" s="101"/>
      <c r="O39" s="337"/>
      <c r="P39" s="136"/>
      <c r="Q39" s="136"/>
      <c r="R39" s="136" t="s">
        <v>621</v>
      </c>
      <c r="S39" s="337">
        <v>1.5</v>
      </c>
      <c r="T39" s="136" t="s">
        <v>622</v>
      </c>
      <c r="U39" s="136"/>
      <c r="V39" s="136"/>
      <c r="W39" s="136"/>
      <c r="X39" s="136"/>
      <c r="Y39" s="136"/>
      <c r="Z39" s="136"/>
      <c r="AA39" s="343"/>
      <c r="AB39" s="215"/>
      <c r="AC39" s="215"/>
      <c r="AD39" s="344" t="s">
        <v>621</v>
      </c>
      <c r="AE39" s="343">
        <v>1.5</v>
      </c>
      <c r="AF39" s="215" t="s">
        <v>622</v>
      </c>
      <c r="AG39" s="215"/>
      <c r="AH39" s="215"/>
      <c r="AI39" s="215"/>
      <c r="AJ39" s="215"/>
      <c r="AK39" s="215"/>
      <c r="AL39" s="344"/>
      <c r="AM39" s="337" t="s">
        <v>655</v>
      </c>
      <c r="AN39" s="136" t="s">
        <v>622</v>
      </c>
      <c r="AO39" s="136"/>
      <c r="AP39" s="338"/>
    </row>
    <row r="40" spans="1:42" ht="28.5" customHeight="1" x14ac:dyDescent="0.2">
      <c r="A40" s="136"/>
      <c r="B40" s="238" t="s">
        <v>553</v>
      </c>
      <c r="C40" s="303" t="s">
        <v>269</v>
      </c>
      <c r="D40" s="291"/>
      <c r="E40" s="195"/>
      <c r="F40" s="195" t="s">
        <v>25</v>
      </c>
      <c r="G40" s="195"/>
      <c r="H40" s="195" t="s">
        <v>25</v>
      </c>
      <c r="I40" s="195"/>
      <c r="J40" s="195"/>
      <c r="K40" s="195"/>
      <c r="L40" s="195"/>
      <c r="M40" s="202"/>
      <c r="O40" s="54"/>
      <c r="P40" s="55"/>
      <c r="Q40" s="55"/>
      <c r="R40" s="55"/>
      <c r="S40" s="54"/>
      <c r="T40" s="55"/>
      <c r="U40" s="55"/>
      <c r="V40" s="55"/>
      <c r="W40" s="55"/>
      <c r="X40" s="55"/>
      <c r="Y40" s="55"/>
      <c r="Z40" s="55"/>
      <c r="AA40" s="54"/>
      <c r="AB40" s="55"/>
      <c r="AC40" s="55"/>
      <c r="AD40" s="56"/>
      <c r="AE40" s="54"/>
      <c r="AF40" s="55"/>
      <c r="AG40" s="55"/>
      <c r="AH40" s="55"/>
      <c r="AI40" s="55"/>
      <c r="AJ40" s="55"/>
      <c r="AK40" s="55"/>
      <c r="AL40" s="56"/>
      <c r="AM40" s="57"/>
      <c r="AN40" s="58"/>
      <c r="AO40" s="58"/>
      <c r="AP40" s="59"/>
    </row>
    <row r="41" spans="1:42" ht="15" customHeight="1" x14ac:dyDescent="0.2">
      <c r="A41" s="136" t="s">
        <v>750</v>
      </c>
      <c r="B41" s="275" t="s">
        <v>554</v>
      </c>
      <c r="C41" s="293" t="s">
        <v>265</v>
      </c>
      <c r="D41" s="292">
        <v>3</v>
      </c>
      <c r="E41" s="100">
        <v>6</v>
      </c>
      <c r="F41" s="100">
        <v>1</v>
      </c>
      <c r="G41" s="98">
        <v>18</v>
      </c>
      <c r="H41" s="100">
        <v>1</v>
      </c>
      <c r="I41" s="100">
        <v>0</v>
      </c>
      <c r="J41" s="100">
        <v>1</v>
      </c>
      <c r="K41" s="99">
        <f>SUM(E41,G41,I41)</f>
        <v>24</v>
      </c>
      <c r="L41" s="99">
        <f>((E41*F41)*1.5)+(G41*H41)+(I41*J41)</f>
        <v>27</v>
      </c>
      <c r="M41" s="101"/>
      <c r="O41" s="337">
        <v>1.5</v>
      </c>
      <c r="P41" s="136"/>
      <c r="Q41" s="136"/>
      <c r="R41" s="136"/>
      <c r="S41" s="337">
        <v>1.5</v>
      </c>
      <c r="T41" s="136" t="s">
        <v>622</v>
      </c>
      <c r="U41" s="136"/>
      <c r="V41" s="136"/>
      <c r="W41" s="136"/>
      <c r="X41" s="136"/>
      <c r="Y41" s="136"/>
      <c r="Z41" s="136"/>
      <c r="AA41" s="343">
        <v>1.5</v>
      </c>
      <c r="AB41" s="215"/>
      <c r="AC41" s="215"/>
      <c r="AD41" s="344"/>
      <c r="AE41" s="343">
        <v>1.5</v>
      </c>
      <c r="AF41" s="215"/>
      <c r="AG41" s="215"/>
      <c r="AH41" s="215"/>
      <c r="AI41" s="215"/>
      <c r="AJ41" s="215"/>
      <c r="AK41" s="215"/>
      <c r="AL41" s="344"/>
      <c r="AM41" s="337" t="s">
        <v>626</v>
      </c>
      <c r="AN41" s="136" t="s">
        <v>622</v>
      </c>
      <c r="AO41" s="136"/>
      <c r="AP41" s="338"/>
    </row>
    <row r="42" spans="1:42" ht="15" customHeight="1" x14ac:dyDescent="0.2">
      <c r="A42" s="136"/>
      <c r="B42" s="275" t="s">
        <v>555</v>
      </c>
      <c r="C42" s="294" t="s">
        <v>266</v>
      </c>
      <c r="D42" s="292"/>
      <c r="E42" s="100"/>
      <c r="F42" s="100"/>
      <c r="G42" s="98"/>
      <c r="H42" s="98"/>
      <c r="I42" s="100"/>
      <c r="J42" s="98"/>
      <c r="K42" s="99"/>
      <c r="L42" s="99"/>
      <c r="M42" s="101"/>
      <c r="O42" s="337"/>
      <c r="P42" s="136"/>
      <c r="Q42" s="136"/>
      <c r="R42" s="136"/>
      <c r="S42" s="337"/>
      <c r="T42" s="136"/>
      <c r="U42" s="136"/>
      <c r="V42" s="136"/>
      <c r="W42" s="136"/>
      <c r="X42" s="136"/>
      <c r="Y42" s="136"/>
      <c r="Z42" s="136"/>
      <c r="AA42" s="343"/>
      <c r="AB42" s="215"/>
      <c r="AC42" s="215"/>
      <c r="AD42" s="344"/>
      <c r="AE42" s="343"/>
      <c r="AF42" s="215"/>
      <c r="AG42" s="215"/>
      <c r="AH42" s="215"/>
      <c r="AI42" s="215"/>
      <c r="AJ42" s="215"/>
      <c r="AK42" s="215"/>
      <c r="AL42" s="344"/>
      <c r="AM42" s="337"/>
      <c r="AN42" s="136"/>
      <c r="AO42" s="136"/>
      <c r="AP42" s="338"/>
    </row>
    <row r="43" spans="1:42" ht="26.25" customHeight="1" x14ac:dyDescent="0.2">
      <c r="A43" s="136"/>
      <c r="B43" s="238" t="s">
        <v>556</v>
      </c>
      <c r="C43" s="303" t="s">
        <v>262</v>
      </c>
      <c r="D43" s="291"/>
      <c r="E43" s="195"/>
      <c r="F43" s="195" t="s">
        <v>25</v>
      </c>
      <c r="G43" s="195"/>
      <c r="H43" s="195" t="s">
        <v>25</v>
      </c>
      <c r="I43" s="195"/>
      <c r="J43" s="195"/>
      <c r="K43" s="195"/>
      <c r="L43" s="195"/>
      <c r="M43" s="202"/>
      <c r="O43" s="54"/>
      <c r="P43" s="55"/>
      <c r="Q43" s="55"/>
      <c r="R43" s="55"/>
      <c r="S43" s="54"/>
      <c r="T43" s="55"/>
      <c r="U43" s="55"/>
      <c r="V43" s="55"/>
      <c r="W43" s="55"/>
      <c r="X43" s="55"/>
      <c r="Y43" s="55"/>
      <c r="Z43" s="55"/>
      <c r="AA43" s="54"/>
      <c r="AB43" s="55"/>
      <c r="AC43" s="55"/>
      <c r="AD43" s="56"/>
      <c r="AE43" s="54"/>
      <c r="AF43" s="55"/>
      <c r="AG43" s="55"/>
      <c r="AH43" s="55"/>
      <c r="AI43" s="55"/>
      <c r="AJ43" s="55"/>
      <c r="AK43" s="55"/>
      <c r="AL43" s="56"/>
      <c r="AM43" s="57"/>
      <c r="AN43" s="58"/>
      <c r="AO43" s="58"/>
      <c r="AP43" s="59"/>
    </row>
    <row r="44" spans="1:42" ht="15" customHeight="1" x14ac:dyDescent="0.2">
      <c r="A44" s="136" t="s">
        <v>751</v>
      </c>
      <c r="B44" s="275" t="s">
        <v>557</v>
      </c>
      <c r="C44" s="293" t="s">
        <v>267</v>
      </c>
      <c r="D44" s="292">
        <v>3</v>
      </c>
      <c r="E44" s="100">
        <v>6</v>
      </c>
      <c r="F44" s="100">
        <v>1</v>
      </c>
      <c r="G44" s="98">
        <v>8</v>
      </c>
      <c r="H44" s="100">
        <v>1</v>
      </c>
      <c r="I44" s="100">
        <v>10</v>
      </c>
      <c r="J44" s="100">
        <v>1</v>
      </c>
      <c r="K44" s="99">
        <f>SUM(E44,G44,I44)</f>
        <v>24</v>
      </c>
      <c r="L44" s="99">
        <f>((E44*F44)*1.5)+(G44*H44)+(I44*J44)</f>
        <v>27</v>
      </c>
      <c r="M44" s="101"/>
      <c r="O44" s="337"/>
      <c r="P44" s="136"/>
      <c r="Q44" s="136"/>
      <c r="R44" s="136"/>
      <c r="S44" s="337">
        <v>3</v>
      </c>
      <c r="T44" s="136" t="s">
        <v>622</v>
      </c>
      <c r="U44" s="136"/>
      <c r="V44" s="136"/>
      <c r="W44" s="136"/>
      <c r="X44" s="136"/>
      <c r="Y44" s="136"/>
      <c r="Z44" s="136"/>
      <c r="AA44" s="343"/>
      <c r="AB44" s="215"/>
      <c r="AC44" s="215"/>
      <c r="AD44" s="344"/>
      <c r="AE44" s="343">
        <v>3</v>
      </c>
      <c r="AF44" s="215" t="s">
        <v>622</v>
      </c>
      <c r="AG44" s="215"/>
      <c r="AH44" s="215"/>
      <c r="AI44" s="215"/>
      <c r="AJ44" s="215"/>
      <c r="AK44" s="215"/>
      <c r="AL44" s="344"/>
      <c r="AM44" s="337" t="s">
        <v>626</v>
      </c>
      <c r="AN44" s="136" t="s">
        <v>622</v>
      </c>
      <c r="AO44" s="136"/>
      <c r="AP44" s="338"/>
    </row>
    <row r="45" spans="1:42" ht="27" customHeight="1" x14ac:dyDescent="0.2">
      <c r="A45" s="136"/>
      <c r="B45" s="238" t="s">
        <v>558</v>
      </c>
      <c r="C45" s="303" t="s">
        <v>258</v>
      </c>
      <c r="D45" s="291"/>
      <c r="E45" s="195"/>
      <c r="F45" s="195" t="s">
        <v>25</v>
      </c>
      <c r="G45" s="195"/>
      <c r="H45" s="195" t="s">
        <v>25</v>
      </c>
      <c r="I45" s="195"/>
      <c r="J45" s="195"/>
      <c r="K45" s="195"/>
      <c r="L45" s="195"/>
      <c r="M45" s="202"/>
      <c r="O45" s="54"/>
      <c r="P45" s="55"/>
      <c r="Q45" s="55"/>
      <c r="R45" s="55"/>
      <c r="S45" s="54"/>
      <c r="T45" s="55"/>
      <c r="U45" s="55"/>
      <c r="V45" s="55"/>
      <c r="W45" s="55"/>
      <c r="X45" s="55"/>
      <c r="Y45" s="55"/>
      <c r="Z45" s="55"/>
      <c r="AA45" s="54"/>
      <c r="AB45" s="55"/>
      <c r="AC45" s="55"/>
      <c r="AD45" s="56"/>
      <c r="AE45" s="54"/>
      <c r="AF45" s="55"/>
      <c r="AG45" s="55"/>
      <c r="AH45" s="55"/>
      <c r="AI45" s="55"/>
      <c r="AJ45" s="55"/>
      <c r="AK45" s="55"/>
      <c r="AL45" s="56"/>
      <c r="AM45" s="57"/>
      <c r="AN45" s="58"/>
      <c r="AO45" s="58"/>
      <c r="AP45" s="59"/>
    </row>
    <row r="46" spans="1:42" ht="15" customHeight="1" x14ac:dyDescent="0.2">
      <c r="A46" s="136" t="s">
        <v>752</v>
      </c>
      <c r="B46" s="275" t="s">
        <v>559</v>
      </c>
      <c r="C46" s="293" t="s">
        <v>268</v>
      </c>
      <c r="D46" s="292">
        <v>3</v>
      </c>
      <c r="E46" s="100">
        <v>8</v>
      </c>
      <c r="F46" s="100">
        <v>1</v>
      </c>
      <c r="G46" s="98">
        <v>22</v>
      </c>
      <c r="H46" s="100">
        <v>1</v>
      </c>
      <c r="I46" s="100">
        <v>0</v>
      </c>
      <c r="J46" s="100">
        <v>1</v>
      </c>
      <c r="K46" s="99">
        <f>SUM(E46,G46,I46)</f>
        <v>30</v>
      </c>
      <c r="L46" s="99">
        <f>((E46*F46)*1.5)+(G46*H46)+(I46*J46)</f>
        <v>34</v>
      </c>
      <c r="M46" s="101"/>
      <c r="O46" s="337"/>
      <c r="P46" s="136"/>
      <c r="Q46" s="136"/>
      <c r="R46" s="136"/>
      <c r="S46" s="337">
        <v>1.5</v>
      </c>
      <c r="T46" s="136" t="s">
        <v>622</v>
      </c>
      <c r="U46" s="136">
        <v>1.5</v>
      </c>
      <c r="V46" s="136" t="s">
        <v>622</v>
      </c>
      <c r="W46" s="136"/>
      <c r="X46" s="136"/>
      <c r="Y46" s="136"/>
      <c r="Z46" s="136"/>
      <c r="AA46" s="343"/>
      <c r="AB46" s="215"/>
      <c r="AC46" s="215"/>
      <c r="AD46" s="344"/>
      <c r="AE46" s="343">
        <v>1.5</v>
      </c>
      <c r="AF46" s="215" t="s">
        <v>622</v>
      </c>
      <c r="AG46" s="215">
        <v>1.5</v>
      </c>
      <c r="AH46" s="215" t="s">
        <v>622</v>
      </c>
      <c r="AI46" s="215"/>
      <c r="AJ46" s="215"/>
      <c r="AK46" s="215"/>
      <c r="AL46" s="344"/>
      <c r="AM46" s="337" t="s">
        <v>626</v>
      </c>
      <c r="AN46" s="136" t="s">
        <v>622</v>
      </c>
      <c r="AO46" s="136"/>
      <c r="AP46" s="338"/>
    </row>
    <row r="47" spans="1:42" ht="27" customHeight="1" x14ac:dyDescent="0.2">
      <c r="A47" s="136"/>
      <c r="B47" s="238" t="s">
        <v>560</v>
      </c>
      <c r="C47" s="303" t="s">
        <v>269</v>
      </c>
      <c r="D47" s="291"/>
      <c r="E47" s="195"/>
      <c r="F47" s="195" t="s">
        <v>25</v>
      </c>
      <c r="G47" s="195"/>
      <c r="H47" s="195" t="s">
        <v>25</v>
      </c>
      <c r="I47" s="195"/>
      <c r="J47" s="195"/>
      <c r="K47" s="195"/>
      <c r="L47" s="195"/>
      <c r="M47" s="202"/>
      <c r="O47" s="54"/>
      <c r="P47" s="55"/>
      <c r="Q47" s="55"/>
      <c r="R47" s="55"/>
      <c r="S47" s="54"/>
      <c r="T47" s="55"/>
      <c r="U47" s="55"/>
      <c r="V47" s="55"/>
      <c r="W47" s="55"/>
      <c r="X47" s="55"/>
      <c r="Y47" s="55"/>
      <c r="Z47" s="55"/>
      <c r="AA47" s="54"/>
      <c r="AB47" s="55"/>
      <c r="AC47" s="55"/>
      <c r="AD47" s="56"/>
      <c r="AE47" s="54"/>
      <c r="AF47" s="55"/>
      <c r="AG47" s="55"/>
      <c r="AH47" s="55"/>
      <c r="AI47" s="55"/>
      <c r="AJ47" s="55"/>
      <c r="AK47" s="55"/>
      <c r="AL47" s="56"/>
      <c r="AM47" s="57"/>
      <c r="AN47" s="58"/>
      <c r="AO47" s="58"/>
      <c r="AP47" s="59"/>
    </row>
    <row r="48" spans="1:42" ht="15" customHeight="1" thickBot="1" x14ac:dyDescent="0.25">
      <c r="A48" s="136" t="s">
        <v>753</v>
      </c>
      <c r="B48" s="275" t="s">
        <v>561</v>
      </c>
      <c r="C48" s="293" t="s">
        <v>270</v>
      </c>
      <c r="D48" s="292">
        <v>3</v>
      </c>
      <c r="E48" s="100">
        <v>6</v>
      </c>
      <c r="F48" s="100">
        <v>1</v>
      </c>
      <c r="G48" s="98">
        <v>18</v>
      </c>
      <c r="H48" s="100">
        <v>1</v>
      </c>
      <c r="I48" s="100">
        <v>0</v>
      </c>
      <c r="J48" s="100">
        <v>1</v>
      </c>
      <c r="K48" s="99">
        <f>SUM(E48,G48,I48)</f>
        <v>24</v>
      </c>
      <c r="L48" s="99">
        <f>((E48*F48)*1.5)+(G48*H48)+(I48*J48)</f>
        <v>27</v>
      </c>
      <c r="M48" s="101"/>
      <c r="O48" s="339">
        <v>1.5</v>
      </c>
      <c r="P48" s="340">
        <v>1.5</v>
      </c>
      <c r="Q48" s="340"/>
      <c r="R48" s="340"/>
      <c r="S48" s="339"/>
      <c r="T48" s="340"/>
      <c r="U48" s="340"/>
      <c r="V48" s="340"/>
      <c r="W48" s="340"/>
      <c r="X48" s="340"/>
      <c r="Y48" s="340"/>
      <c r="Z48" s="340"/>
      <c r="AA48" s="345">
        <v>1.5</v>
      </c>
      <c r="AB48" s="346">
        <v>1.5</v>
      </c>
      <c r="AC48" s="346"/>
      <c r="AD48" s="347"/>
      <c r="AE48" s="345"/>
      <c r="AF48" s="346"/>
      <c r="AG48" s="346"/>
      <c r="AH48" s="346"/>
      <c r="AI48" s="346"/>
      <c r="AJ48" s="346"/>
      <c r="AK48" s="346"/>
      <c r="AL48" s="347"/>
      <c r="AM48" s="339" t="s">
        <v>626</v>
      </c>
      <c r="AN48" s="340" t="s">
        <v>622</v>
      </c>
      <c r="AO48" s="340"/>
      <c r="AP48" s="341"/>
    </row>
    <row r="49" spans="1:42" s="165" customFormat="1" ht="21.75" customHeight="1" x14ac:dyDescent="0.2">
      <c r="B49" s="198"/>
      <c r="C49" s="304" t="s">
        <v>65</v>
      </c>
      <c r="D49" s="113">
        <f>SUM(D27,D29,D31,D33,D37,D39,D41)</f>
        <v>30</v>
      </c>
      <c r="E49" s="113">
        <f>SUM(E27,E29,E31,E33,E37,E39,E41)</f>
        <v>36</v>
      </c>
      <c r="F49" s="200">
        <v>1</v>
      </c>
      <c r="G49" s="113">
        <f>SUM(G27,G29,G31,G33,G37,G39,G41)</f>
        <v>80</v>
      </c>
      <c r="H49" s="200">
        <v>1</v>
      </c>
      <c r="I49" s="113">
        <f>SUM(I27,I29,I31,I33,I37,I39,I41)</f>
        <v>46</v>
      </c>
      <c r="J49" s="200">
        <v>1</v>
      </c>
      <c r="K49" s="113">
        <f>SUM(K27,K29,K31,K33,K37,K39,K41)</f>
        <v>192</v>
      </c>
      <c r="L49" s="113">
        <f>SUM(L27,L29,L31,L33,L37,L39,L41,L44,L46,L48)</f>
        <v>268</v>
      </c>
      <c r="M49" s="203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8"/>
      <c r="AJ49" s="388"/>
      <c r="AK49" s="388"/>
      <c r="AL49" s="388"/>
      <c r="AM49" s="388"/>
      <c r="AN49" s="388"/>
      <c r="AO49" s="388"/>
      <c r="AP49" s="388"/>
    </row>
    <row r="50" spans="1:42" s="305" customFormat="1" ht="18.75" customHeight="1" x14ac:dyDescent="0.2">
      <c r="B50" s="181"/>
      <c r="C50" s="306" t="s">
        <v>26</v>
      </c>
      <c r="D50" s="207">
        <f>SUM(D21,D49)</f>
        <v>60</v>
      </c>
      <c r="E50" s="207">
        <f>SUM(E21,E49)</f>
        <v>68</v>
      </c>
      <c r="F50" s="188">
        <v>1</v>
      </c>
      <c r="G50" s="207">
        <f>SUM(G21,G49)</f>
        <v>168</v>
      </c>
      <c r="H50" s="208">
        <v>1</v>
      </c>
      <c r="I50" s="207">
        <f>SUM(I21,I49)</f>
        <v>112</v>
      </c>
      <c r="J50" s="188">
        <v>1</v>
      </c>
      <c r="K50" s="207">
        <f>SUM(K21,K49)</f>
        <v>378</v>
      </c>
      <c r="L50" s="207">
        <f>SUM(L21,L49)</f>
        <v>440.5</v>
      </c>
      <c r="M50" s="209"/>
    </row>
    <row r="51" spans="1:42" s="305" customFormat="1" ht="18.75" customHeight="1" x14ac:dyDescent="0.2">
      <c r="B51" s="181"/>
      <c r="C51" s="307"/>
      <c r="D51" s="210"/>
      <c r="E51" s="210"/>
      <c r="F51" s="189"/>
      <c r="G51" s="210"/>
      <c r="H51" s="211"/>
      <c r="I51" s="210"/>
      <c r="J51" s="189"/>
      <c r="K51" s="210"/>
      <c r="L51" s="210"/>
      <c r="M51" s="212"/>
    </row>
    <row r="52" spans="1:42" ht="12.75" thickBot="1" x14ac:dyDescent="0.25">
      <c r="C52" s="308"/>
      <c r="D52" s="192"/>
      <c r="E52" s="192"/>
      <c r="F52" s="201"/>
      <c r="G52" s="192"/>
      <c r="H52" s="185"/>
      <c r="I52" s="201"/>
      <c r="J52" s="201"/>
      <c r="K52" s="189"/>
      <c r="L52" s="190"/>
      <c r="M52" s="205"/>
    </row>
    <row r="53" spans="1:42" ht="24.75" customHeight="1" thickBot="1" x14ac:dyDescent="0.25">
      <c r="C53" s="308"/>
      <c r="D53" s="192"/>
      <c r="E53" s="192"/>
      <c r="F53" s="201"/>
      <c r="G53" s="192"/>
      <c r="H53" s="185"/>
      <c r="I53" s="201"/>
      <c r="J53" s="201"/>
      <c r="K53" s="189"/>
      <c r="L53" s="190"/>
      <c r="M53" s="205"/>
      <c r="O53" s="535" t="s">
        <v>47</v>
      </c>
      <c r="P53" s="536"/>
      <c r="Q53" s="536"/>
      <c r="R53" s="536"/>
      <c r="S53" s="536"/>
      <c r="T53" s="536"/>
      <c r="U53" s="536"/>
      <c r="V53" s="536"/>
      <c r="W53" s="536"/>
      <c r="X53" s="536"/>
      <c r="Y53" s="536"/>
      <c r="Z53" s="536"/>
      <c r="AA53" s="485" t="s">
        <v>48</v>
      </c>
      <c r="AB53" s="486"/>
      <c r="AC53" s="486"/>
      <c r="AD53" s="486"/>
      <c r="AE53" s="486"/>
      <c r="AF53" s="486"/>
      <c r="AG53" s="486"/>
      <c r="AH53" s="486"/>
      <c r="AI53" s="486"/>
      <c r="AJ53" s="486"/>
      <c r="AK53" s="486"/>
      <c r="AL53" s="487"/>
      <c r="AM53" s="488" t="s">
        <v>49</v>
      </c>
      <c r="AN53" s="489"/>
      <c r="AO53" s="489"/>
      <c r="AP53" s="490"/>
    </row>
    <row r="54" spans="1:42" ht="27.75" customHeight="1" x14ac:dyDescent="0.2">
      <c r="B54" s="198" t="s">
        <v>294</v>
      </c>
      <c r="C54" s="581" t="s">
        <v>293</v>
      </c>
      <c r="D54" s="567" t="s">
        <v>5</v>
      </c>
      <c r="E54" s="529" t="s">
        <v>45</v>
      </c>
      <c r="F54" s="569"/>
      <c r="G54" s="569"/>
      <c r="H54" s="569"/>
      <c r="I54" s="569"/>
      <c r="J54" s="569"/>
      <c r="K54" s="569"/>
      <c r="L54" s="569"/>
      <c r="M54" s="570"/>
      <c r="O54" s="491" t="s">
        <v>50</v>
      </c>
      <c r="P54" s="492"/>
      <c r="Q54" s="492"/>
      <c r="R54" s="492"/>
      <c r="S54" s="494" t="s">
        <v>51</v>
      </c>
      <c r="T54" s="495"/>
      <c r="U54" s="495"/>
      <c r="V54" s="495"/>
      <c r="W54" s="495"/>
      <c r="X54" s="495"/>
      <c r="Y54" s="495"/>
      <c r="Z54" s="495"/>
      <c r="AA54" s="496" t="s">
        <v>52</v>
      </c>
      <c r="AB54" s="497"/>
      <c r="AC54" s="497"/>
      <c r="AD54" s="498"/>
      <c r="AE54" s="496" t="s">
        <v>53</v>
      </c>
      <c r="AF54" s="497"/>
      <c r="AG54" s="497"/>
      <c r="AH54" s="497"/>
      <c r="AI54" s="497"/>
      <c r="AJ54" s="497"/>
      <c r="AK54" s="497"/>
      <c r="AL54" s="498"/>
      <c r="AM54" s="482" t="s">
        <v>54</v>
      </c>
      <c r="AN54" s="483"/>
      <c r="AO54" s="483"/>
      <c r="AP54" s="484"/>
    </row>
    <row r="55" spans="1:42" ht="15" customHeight="1" x14ac:dyDescent="0.2">
      <c r="B55" s="198" t="s">
        <v>295</v>
      </c>
      <c r="C55" s="582"/>
      <c r="D55" s="568"/>
      <c r="E55" s="529" t="s">
        <v>30</v>
      </c>
      <c r="F55" s="569"/>
      <c r="G55" s="569"/>
      <c r="H55" s="569"/>
      <c r="I55" s="569"/>
      <c r="J55" s="569"/>
      <c r="K55" s="569"/>
      <c r="L55" s="569"/>
      <c r="M55" s="570"/>
      <c r="O55" s="426" t="s">
        <v>55</v>
      </c>
      <c r="P55" s="425" t="s">
        <v>56</v>
      </c>
      <c r="Q55" s="425" t="s">
        <v>57</v>
      </c>
      <c r="R55" s="425" t="s">
        <v>59</v>
      </c>
      <c r="S55" s="507" t="s">
        <v>55</v>
      </c>
      <c r="T55" s="508"/>
      <c r="U55" s="508" t="s">
        <v>56</v>
      </c>
      <c r="V55" s="508"/>
      <c r="W55" s="508" t="s">
        <v>61</v>
      </c>
      <c r="X55" s="508"/>
      <c r="Y55" s="508" t="s">
        <v>59</v>
      </c>
      <c r="Z55" s="508"/>
      <c r="AA55" s="43" t="s">
        <v>55</v>
      </c>
      <c r="AB55" s="44" t="s">
        <v>56</v>
      </c>
      <c r="AC55" s="44" t="s">
        <v>57</v>
      </c>
      <c r="AD55" s="328" t="s">
        <v>59</v>
      </c>
      <c r="AE55" s="502" t="s">
        <v>55</v>
      </c>
      <c r="AF55" s="503"/>
      <c r="AG55" s="504" t="s">
        <v>56</v>
      </c>
      <c r="AH55" s="503"/>
      <c r="AI55" s="504" t="s">
        <v>61</v>
      </c>
      <c r="AJ55" s="503"/>
      <c r="AK55" s="504" t="s">
        <v>59</v>
      </c>
      <c r="AL55" s="505"/>
      <c r="AM55" s="506" t="s">
        <v>55</v>
      </c>
      <c r="AN55" s="500"/>
      <c r="AO55" s="499" t="s">
        <v>61</v>
      </c>
      <c r="AP55" s="501"/>
    </row>
    <row r="56" spans="1:42" ht="23.25" customHeight="1" x14ac:dyDescent="0.2">
      <c r="A56" s="231" t="s">
        <v>337</v>
      </c>
      <c r="B56" s="274"/>
      <c r="C56" s="302" t="s">
        <v>19</v>
      </c>
      <c r="D56" s="290"/>
      <c r="E56" s="183" t="s">
        <v>8</v>
      </c>
      <c r="F56" s="183" t="s">
        <v>9</v>
      </c>
      <c r="G56" s="184" t="s">
        <v>10</v>
      </c>
      <c r="H56" s="124" t="s">
        <v>9</v>
      </c>
      <c r="I56" s="184" t="s">
        <v>11</v>
      </c>
      <c r="J56" s="124" t="s">
        <v>12</v>
      </c>
      <c r="K56" s="186" t="s">
        <v>13</v>
      </c>
      <c r="L56" s="124" t="s">
        <v>14</v>
      </c>
      <c r="M56" s="191" t="s">
        <v>15</v>
      </c>
      <c r="O56" s="45" t="s">
        <v>62</v>
      </c>
      <c r="P56" s="46" t="s">
        <v>62</v>
      </c>
      <c r="Q56" s="46" t="s">
        <v>62</v>
      </c>
      <c r="R56" s="46" t="s">
        <v>62</v>
      </c>
      <c r="S56" s="45" t="s">
        <v>62</v>
      </c>
      <c r="T56" s="46" t="s">
        <v>63</v>
      </c>
      <c r="U56" s="46" t="s">
        <v>62</v>
      </c>
      <c r="V56" s="46" t="s">
        <v>63</v>
      </c>
      <c r="W56" s="46" t="s">
        <v>62</v>
      </c>
      <c r="X56" s="46" t="s">
        <v>63</v>
      </c>
      <c r="Y56" s="46" t="s">
        <v>62</v>
      </c>
      <c r="Z56" s="46" t="s">
        <v>63</v>
      </c>
      <c r="AA56" s="48" t="s">
        <v>62</v>
      </c>
      <c r="AB56" s="49" t="s">
        <v>62</v>
      </c>
      <c r="AC56" s="49" t="s">
        <v>62</v>
      </c>
      <c r="AD56" s="50" t="s">
        <v>62</v>
      </c>
      <c r="AE56" s="48" t="s">
        <v>62</v>
      </c>
      <c r="AF56" s="49" t="s">
        <v>63</v>
      </c>
      <c r="AG56" s="49" t="s">
        <v>62</v>
      </c>
      <c r="AH56" s="49" t="s">
        <v>63</v>
      </c>
      <c r="AI56" s="49" t="s">
        <v>62</v>
      </c>
      <c r="AJ56" s="49" t="s">
        <v>63</v>
      </c>
      <c r="AK56" s="49" t="s">
        <v>62</v>
      </c>
      <c r="AL56" s="50" t="s">
        <v>63</v>
      </c>
      <c r="AM56" s="51" t="s">
        <v>62</v>
      </c>
      <c r="AN56" s="52" t="s">
        <v>63</v>
      </c>
      <c r="AO56" s="52" t="s">
        <v>62</v>
      </c>
      <c r="AP56" s="53" t="s">
        <v>63</v>
      </c>
    </row>
    <row r="57" spans="1:42" ht="26.25" customHeight="1" x14ac:dyDescent="0.2">
      <c r="A57" s="136"/>
      <c r="B57" s="275" t="s">
        <v>562</v>
      </c>
      <c r="C57" s="294" t="s">
        <v>261</v>
      </c>
      <c r="D57" s="291"/>
      <c r="E57" s="195"/>
      <c r="F57" s="195" t="s">
        <v>25</v>
      </c>
      <c r="G57" s="195"/>
      <c r="H57" s="195" t="s">
        <v>25</v>
      </c>
      <c r="I57" s="195"/>
      <c r="J57" s="195"/>
      <c r="K57" s="195"/>
      <c r="L57" s="195"/>
      <c r="M57" s="202"/>
      <c r="O57" s="54"/>
      <c r="P57" s="55"/>
      <c r="Q57" s="55"/>
      <c r="R57" s="55"/>
      <c r="S57" s="54"/>
      <c r="T57" s="55"/>
      <c r="U57" s="55"/>
      <c r="V57" s="55"/>
      <c r="W57" s="55"/>
      <c r="X57" s="55"/>
      <c r="Y57" s="55"/>
      <c r="Z57" s="55"/>
      <c r="AA57" s="54"/>
      <c r="AB57" s="55"/>
      <c r="AC57" s="55"/>
      <c r="AD57" s="56"/>
      <c r="AE57" s="54"/>
      <c r="AF57" s="55"/>
      <c r="AG57" s="55"/>
      <c r="AH57" s="55"/>
      <c r="AI57" s="55"/>
      <c r="AJ57" s="55"/>
      <c r="AK57" s="55"/>
      <c r="AL57" s="56"/>
      <c r="AM57" s="57"/>
      <c r="AN57" s="58"/>
      <c r="AO57" s="58"/>
      <c r="AP57" s="59"/>
    </row>
    <row r="58" spans="1:42" ht="26.25" customHeight="1" x14ac:dyDescent="0.2">
      <c r="A58" s="136"/>
      <c r="B58" s="238" t="s">
        <v>563</v>
      </c>
      <c r="C58" s="303" t="s">
        <v>69</v>
      </c>
      <c r="D58" s="291"/>
      <c r="E58" s="195"/>
      <c r="F58" s="195" t="s">
        <v>25</v>
      </c>
      <c r="G58" s="195"/>
      <c r="H58" s="195" t="s">
        <v>25</v>
      </c>
      <c r="I58" s="195"/>
      <c r="J58" s="195"/>
      <c r="K58" s="195"/>
      <c r="L58" s="195"/>
      <c r="M58" s="202"/>
      <c r="O58" s="54"/>
      <c r="P58" s="55"/>
      <c r="Q58" s="55"/>
      <c r="R58" s="55"/>
      <c r="S58" s="54"/>
      <c r="T58" s="55"/>
      <c r="U58" s="55"/>
      <c r="V58" s="55"/>
      <c r="W58" s="55"/>
      <c r="X58" s="55"/>
      <c r="Y58" s="55"/>
      <c r="Z58" s="55"/>
      <c r="AA58" s="54"/>
      <c r="AB58" s="55"/>
      <c r="AC58" s="55"/>
      <c r="AD58" s="56"/>
      <c r="AE58" s="54"/>
      <c r="AF58" s="55"/>
      <c r="AG58" s="55"/>
      <c r="AH58" s="55"/>
      <c r="AI58" s="55"/>
      <c r="AJ58" s="55"/>
      <c r="AK58" s="55"/>
      <c r="AL58" s="56"/>
      <c r="AM58" s="57"/>
      <c r="AN58" s="58"/>
      <c r="AO58" s="58"/>
      <c r="AP58" s="59"/>
    </row>
    <row r="59" spans="1:42" ht="15" customHeight="1" x14ac:dyDescent="0.2">
      <c r="A59" s="136" t="s">
        <v>754</v>
      </c>
      <c r="B59" s="275" t="s">
        <v>564</v>
      </c>
      <c r="C59" s="293" t="s">
        <v>271</v>
      </c>
      <c r="D59" s="292">
        <v>6</v>
      </c>
      <c r="E59" s="100">
        <v>6</v>
      </c>
      <c r="F59" s="100">
        <v>1</v>
      </c>
      <c r="G59" s="98">
        <v>24</v>
      </c>
      <c r="H59" s="100">
        <v>1</v>
      </c>
      <c r="I59" s="100">
        <v>0</v>
      </c>
      <c r="J59" s="100">
        <v>1</v>
      </c>
      <c r="K59" s="99">
        <f>SUM(E59,G59,I59)</f>
        <v>30</v>
      </c>
      <c r="L59" s="99">
        <f>((E59*F59)*1.5)+(G59*H59)+(I59*J59)</f>
        <v>33</v>
      </c>
      <c r="M59" s="101"/>
      <c r="O59" s="337">
        <v>3</v>
      </c>
      <c r="P59" s="136">
        <v>3</v>
      </c>
      <c r="Q59" s="136"/>
      <c r="R59" s="136"/>
      <c r="S59" s="337"/>
      <c r="T59" s="136"/>
      <c r="U59" s="136"/>
      <c r="V59" s="136"/>
      <c r="W59" s="136"/>
      <c r="X59" s="136"/>
      <c r="Y59" s="136"/>
      <c r="Z59" s="136"/>
      <c r="AA59" s="343">
        <v>3</v>
      </c>
      <c r="AB59" s="215">
        <v>3</v>
      </c>
      <c r="AC59" s="215"/>
      <c r="AD59" s="344"/>
      <c r="AE59" s="343"/>
      <c r="AF59" s="215"/>
      <c r="AG59" s="215"/>
      <c r="AH59" s="215"/>
      <c r="AI59" s="215"/>
      <c r="AJ59" s="215"/>
      <c r="AK59" s="215"/>
      <c r="AL59" s="344"/>
      <c r="AM59" s="337" t="s">
        <v>637</v>
      </c>
      <c r="AN59" s="136" t="s">
        <v>622</v>
      </c>
      <c r="AO59" s="136"/>
      <c r="AP59" s="338"/>
    </row>
    <row r="60" spans="1:42" ht="27.75" customHeight="1" x14ac:dyDescent="0.2">
      <c r="A60" s="136"/>
      <c r="B60" s="238" t="s">
        <v>565</v>
      </c>
      <c r="C60" s="303" t="s">
        <v>73</v>
      </c>
      <c r="D60" s="291"/>
      <c r="E60" s="195"/>
      <c r="F60" s="195" t="s">
        <v>25</v>
      </c>
      <c r="G60" s="195"/>
      <c r="H60" s="195" t="s">
        <v>25</v>
      </c>
      <c r="I60" s="195"/>
      <c r="J60" s="195"/>
      <c r="K60" s="195"/>
      <c r="L60" s="195"/>
      <c r="M60" s="202"/>
      <c r="O60" s="54"/>
      <c r="P60" s="55"/>
      <c r="Q60" s="55"/>
      <c r="R60" s="55"/>
      <c r="S60" s="54"/>
      <c r="T60" s="55"/>
      <c r="U60" s="55"/>
      <c r="V60" s="55"/>
      <c r="W60" s="55"/>
      <c r="X60" s="55"/>
      <c r="Y60" s="55"/>
      <c r="Z60" s="55"/>
      <c r="AA60" s="54"/>
      <c r="AB60" s="55"/>
      <c r="AC60" s="55"/>
      <c r="AD60" s="56"/>
      <c r="AE60" s="54"/>
      <c r="AF60" s="55"/>
      <c r="AG60" s="55"/>
      <c r="AH60" s="55"/>
      <c r="AI60" s="55"/>
      <c r="AJ60" s="55"/>
      <c r="AK60" s="55"/>
      <c r="AL60" s="56"/>
      <c r="AM60" s="57"/>
      <c r="AN60" s="58"/>
      <c r="AO60" s="58"/>
      <c r="AP60" s="59"/>
    </row>
    <row r="61" spans="1:42" ht="15" customHeight="1" x14ac:dyDescent="0.2">
      <c r="A61" s="136" t="s">
        <v>755</v>
      </c>
      <c r="B61" s="275" t="s">
        <v>566</v>
      </c>
      <c r="C61" s="293" t="s">
        <v>272</v>
      </c>
      <c r="D61" s="292">
        <v>2</v>
      </c>
      <c r="E61" s="100">
        <v>0</v>
      </c>
      <c r="F61" s="100">
        <v>1</v>
      </c>
      <c r="G61" s="98">
        <v>4</v>
      </c>
      <c r="H61" s="100">
        <v>1</v>
      </c>
      <c r="I61" s="100">
        <v>0</v>
      </c>
      <c r="J61" s="100">
        <v>1</v>
      </c>
      <c r="K61" s="99">
        <f>SUM(E61,G61,I61)</f>
        <v>4</v>
      </c>
      <c r="L61" s="99">
        <f>((E61*F61)*1.5)+(G61*H61)+(I61*J61)</f>
        <v>4</v>
      </c>
      <c r="M61" s="101"/>
      <c r="O61" s="337">
        <v>2</v>
      </c>
      <c r="P61" s="136"/>
      <c r="Q61" s="136"/>
      <c r="R61" s="136"/>
      <c r="S61" s="337"/>
      <c r="T61" s="136"/>
      <c r="U61" s="136"/>
      <c r="V61" s="136"/>
      <c r="W61" s="136"/>
      <c r="X61" s="136"/>
      <c r="Y61" s="136"/>
      <c r="Z61" s="136"/>
      <c r="AA61" s="343">
        <v>2</v>
      </c>
      <c r="AB61" s="215"/>
      <c r="AC61" s="215"/>
      <c r="AD61" s="344"/>
      <c r="AE61" s="343"/>
      <c r="AF61" s="215"/>
      <c r="AG61" s="215"/>
      <c r="AH61" s="215"/>
      <c r="AI61" s="215"/>
      <c r="AJ61" s="215"/>
      <c r="AK61" s="215"/>
      <c r="AL61" s="344"/>
      <c r="AM61" s="337" t="s">
        <v>627</v>
      </c>
      <c r="AN61" s="136" t="s">
        <v>622</v>
      </c>
      <c r="AO61" s="136"/>
      <c r="AP61" s="338"/>
    </row>
    <row r="62" spans="1:42" ht="27" customHeight="1" x14ac:dyDescent="0.2">
      <c r="A62" s="136"/>
      <c r="B62" s="238" t="s">
        <v>590</v>
      </c>
      <c r="C62" s="303" t="s">
        <v>74</v>
      </c>
      <c r="D62" s="291"/>
      <c r="E62" s="195"/>
      <c r="F62" s="195" t="s">
        <v>25</v>
      </c>
      <c r="G62" s="195"/>
      <c r="H62" s="195" t="s">
        <v>25</v>
      </c>
      <c r="I62" s="195"/>
      <c r="J62" s="195"/>
      <c r="K62" s="195"/>
      <c r="L62" s="195"/>
      <c r="M62" s="202"/>
      <c r="O62" s="54"/>
      <c r="P62" s="55"/>
      <c r="Q62" s="55"/>
      <c r="R62" s="55"/>
      <c r="S62" s="54"/>
      <c r="T62" s="55"/>
      <c r="U62" s="55"/>
      <c r="V62" s="55"/>
      <c r="W62" s="55"/>
      <c r="X62" s="55"/>
      <c r="Y62" s="55"/>
      <c r="Z62" s="55"/>
      <c r="AA62" s="54"/>
      <c r="AB62" s="55"/>
      <c r="AC62" s="55"/>
      <c r="AD62" s="56"/>
      <c r="AE62" s="54"/>
      <c r="AF62" s="55"/>
      <c r="AG62" s="55"/>
      <c r="AH62" s="55"/>
      <c r="AI62" s="55"/>
      <c r="AJ62" s="55"/>
      <c r="AK62" s="55"/>
      <c r="AL62" s="56"/>
      <c r="AM62" s="57"/>
      <c r="AN62" s="58"/>
      <c r="AO62" s="58"/>
      <c r="AP62" s="59"/>
    </row>
    <row r="63" spans="1:42" ht="15" customHeight="1" x14ac:dyDescent="0.2">
      <c r="A63" s="136" t="s">
        <v>756</v>
      </c>
      <c r="B63" s="275" t="s">
        <v>567</v>
      </c>
      <c r="C63" s="293" t="s">
        <v>273</v>
      </c>
      <c r="D63" s="292">
        <v>3</v>
      </c>
      <c r="E63" s="100">
        <v>4</v>
      </c>
      <c r="F63" s="100">
        <v>1</v>
      </c>
      <c r="G63" s="98">
        <v>8</v>
      </c>
      <c r="H63" s="100">
        <v>1</v>
      </c>
      <c r="I63" s="100">
        <v>0</v>
      </c>
      <c r="J63" s="100">
        <v>1</v>
      </c>
      <c r="K63" s="99">
        <f>SUM(E63,G63,I63)</f>
        <v>12</v>
      </c>
      <c r="L63" s="99">
        <f>((E63*F63)*1.5)+(G63*H63)+(I63*J63)</f>
        <v>14</v>
      </c>
      <c r="M63" s="101"/>
      <c r="O63" s="337">
        <v>1.5</v>
      </c>
      <c r="P63" s="136" t="s">
        <v>25</v>
      </c>
      <c r="Q63" s="136">
        <v>1.5</v>
      </c>
      <c r="R63" s="136"/>
      <c r="S63" s="337"/>
      <c r="T63" s="136"/>
      <c r="U63" s="136"/>
      <c r="V63" s="136"/>
      <c r="W63" s="136"/>
      <c r="X63" s="136"/>
      <c r="Y63" s="136"/>
      <c r="Z63" s="136"/>
      <c r="AA63" s="343">
        <v>1.5</v>
      </c>
      <c r="AB63" s="215"/>
      <c r="AC63" s="215">
        <v>1.5</v>
      </c>
      <c r="AD63" s="344"/>
      <c r="AE63" s="343"/>
      <c r="AF63" s="215"/>
      <c r="AG63" s="215"/>
      <c r="AH63" s="215"/>
      <c r="AI63" s="215"/>
      <c r="AJ63" s="215"/>
      <c r="AK63" s="215"/>
      <c r="AL63" s="344"/>
      <c r="AM63" s="337" t="s">
        <v>626</v>
      </c>
      <c r="AN63" s="136" t="s">
        <v>622</v>
      </c>
      <c r="AO63" s="136"/>
      <c r="AP63" s="338"/>
    </row>
    <row r="64" spans="1:42" ht="27.75" customHeight="1" x14ac:dyDescent="0.2">
      <c r="A64" s="136"/>
      <c r="B64" s="238" t="s">
        <v>591</v>
      </c>
      <c r="C64" s="303" t="s">
        <v>262</v>
      </c>
      <c r="D64" s="291"/>
      <c r="E64" s="195"/>
      <c r="F64" s="195" t="s">
        <v>25</v>
      </c>
      <c r="G64" s="195"/>
      <c r="H64" s="195" t="s">
        <v>25</v>
      </c>
      <c r="I64" s="195"/>
      <c r="J64" s="195"/>
      <c r="K64" s="195"/>
      <c r="L64" s="195"/>
      <c r="M64" s="202"/>
      <c r="O64" s="54"/>
      <c r="P64" s="55"/>
      <c r="Q64" s="55"/>
      <c r="R64" s="55"/>
      <c r="S64" s="54"/>
      <c r="T64" s="55"/>
      <c r="U64" s="55"/>
      <c r="V64" s="55"/>
      <c r="W64" s="55"/>
      <c r="X64" s="55"/>
      <c r="Y64" s="55"/>
      <c r="Z64" s="55"/>
      <c r="AA64" s="54"/>
      <c r="AB64" s="55"/>
      <c r="AC64" s="55"/>
      <c r="AD64" s="56"/>
      <c r="AE64" s="54"/>
      <c r="AF64" s="55"/>
      <c r="AG64" s="55"/>
      <c r="AH64" s="55"/>
      <c r="AI64" s="55"/>
      <c r="AJ64" s="55"/>
      <c r="AK64" s="55"/>
      <c r="AL64" s="56"/>
      <c r="AM64" s="57"/>
      <c r="AN64" s="58"/>
      <c r="AO64" s="58"/>
      <c r="AP64" s="59"/>
    </row>
    <row r="65" spans="1:42" ht="15" customHeight="1" x14ac:dyDescent="0.2">
      <c r="A65" s="136" t="s">
        <v>757</v>
      </c>
      <c r="B65" s="275" t="s">
        <v>568</v>
      </c>
      <c r="C65" s="293" t="s">
        <v>274</v>
      </c>
      <c r="D65" s="292">
        <v>3</v>
      </c>
      <c r="E65" s="100">
        <v>6</v>
      </c>
      <c r="F65" s="100">
        <v>1</v>
      </c>
      <c r="G65" s="98">
        <v>18</v>
      </c>
      <c r="H65" s="100">
        <v>1</v>
      </c>
      <c r="I65" s="100">
        <v>0</v>
      </c>
      <c r="J65" s="100">
        <v>1</v>
      </c>
      <c r="K65" s="99">
        <f>SUM(E65,G65,I65)</f>
        <v>24</v>
      </c>
      <c r="L65" s="99">
        <f>((E65*F65)*1.5)+(G65*H65)+(I65*J65)</f>
        <v>27</v>
      </c>
      <c r="M65" s="101"/>
      <c r="O65" s="337">
        <v>1.5</v>
      </c>
      <c r="P65" s="136"/>
      <c r="Q65" s="136"/>
      <c r="R65" s="136"/>
      <c r="S65" s="337">
        <v>1.5</v>
      </c>
      <c r="T65" s="136" t="s">
        <v>622</v>
      </c>
      <c r="U65" s="136"/>
      <c r="V65" s="136"/>
      <c r="W65" s="136"/>
      <c r="X65" s="136"/>
      <c r="Y65" s="136"/>
      <c r="Z65" s="136"/>
      <c r="AA65" s="343"/>
      <c r="AB65" s="215"/>
      <c r="AC65" s="215"/>
      <c r="AD65" s="344"/>
      <c r="AE65" s="343">
        <v>3</v>
      </c>
      <c r="AF65" s="215" t="s">
        <v>622</v>
      </c>
      <c r="AG65" s="215"/>
      <c r="AH65" s="215"/>
      <c r="AI65" s="215"/>
      <c r="AJ65" s="215"/>
      <c r="AK65" s="215"/>
      <c r="AL65" s="344"/>
      <c r="AM65" s="337" t="s">
        <v>626</v>
      </c>
      <c r="AN65" s="136" t="s">
        <v>622</v>
      </c>
      <c r="AO65" s="136"/>
      <c r="AP65" s="338"/>
    </row>
    <row r="66" spans="1:42" ht="15" customHeight="1" x14ac:dyDescent="0.2">
      <c r="A66" s="136" t="s">
        <v>758</v>
      </c>
      <c r="B66" s="275" t="s">
        <v>569</v>
      </c>
      <c r="C66" s="293" t="s">
        <v>275</v>
      </c>
      <c r="D66" s="292">
        <v>3</v>
      </c>
      <c r="E66" s="100">
        <v>6</v>
      </c>
      <c r="F66" s="100">
        <v>1</v>
      </c>
      <c r="G66" s="98">
        <v>18</v>
      </c>
      <c r="H66" s="100">
        <v>1</v>
      </c>
      <c r="I66" s="100">
        <v>0</v>
      </c>
      <c r="J66" s="100">
        <v>1</v>
      </c>
      <c r="K66" s="99">
        <f>SUM(E66,G66,I66)</f>
        <v>24</v>
      </c>
      <c r="L66" s="99">
        <f>((E66*F66)*1.5)+(G66*H66)+(I66*J66)</f>
        <v>27</v>
      </c>
      <c r="M66" s="101"/>
      <c r="O66" s="337">
        <v>1.5</v>
      </c>
      <c r="P66" s="136"/>
      <c r="Q66" s="136"/>
      <c r="R66" s="136"/>
      <c r="S66" s="337">
        <v>1.5</v>
      </c>
      <c r="T66" s="136" t="s">
        <v>622</v>
      </c>
      <c r="U66" s="136"/>
      <c r="V66" s="136"/>
      <c r="W66" s="136"/>
      <c r="X66" s="136"/>
      <c r="Y66" s="136"/>
      <c r="Z66" s="136"/>
      <c r="AA66" s="343"/>
      <c r="AB66" s="215"/>
      <c r="AC66" s="215"/>
      <c r="AD66" s="344"/>
      <c r="AE66" s="343">
        <v>3</v>
      </c>
      <c r="AF66" s="215" t="s">
        <v>622</v>
      </c>
      <c r="AG66" s="215"/>
      <c r="AH66" s="215"/>
      <c r="AI66" s="215"/>
      <c r="AJ66" s="215"/>
      <c r="AK66" s="215"/>
      <c r="AL66" s="344"/>
      <c r="AM66" s="337" t="s">
        <v>626</v>
      </c>
      <c r="AN66" s="136" t="s">
        <v>622</v>
      </c>
      <c r="AO66" s="136"/>
      <c r="AP66" s="338"/>
    </row>
    <row r="67" spans="1:42" ht="15" customHeight="1" x14ac:dyDescent="0.2">
      <c r="A67" s="136" t="s">
        <v>759</v>
      </c>
      <c r="B67" s="275" t="s">
        <v>570</v>
      </c>
      <c r="C67" s="293" t="s">
        <v>282</v>
      </c>
      <c r="D67" s="292">
        <v>3</v>
      </c>
      <c r="E67" s="100">
        <v>12</v>
      </c>
      <c r="F67" s="100">
        <v>1</v>
      </c>
      <c r="G67" s="98">
        <v>12</v>
      </c>
      <c r="H67" s="100">
        <v>1</v>
      </c>
      <c r="I67" s="100">
        <v>0</v>
      </c>
      <c r="J67" s="100">
        <v>1</v>
      </c>
      <c r="K67" s="99">
        <f>SUM(E67,G67,I67)</f>
        <v>24</v>
      </c>
      <c r="L67" s="99">
        <f>((E67*F67)*1.5)+(G67*H67)+(I67*J67)</f>
        <v>30</v>
      </c>
      <c r="M67" s="101"/>
      <c r="O67" s="337">
        <v>1</v>
      </c>
      <c r="P67" s="136"/>
      <c r="Q67" s="136"/>
      <c r="R67" s="136"/>
      <c r="S67" s="337">
        <v>2</v>
      </c>
      <c r="T67" s="136" t="s">
        <v>622</v>
      </c>
      <c r="U67" s="136"/>
      <c r="V67" s="136"/>
      <c r="W67" s="136"/>
      <c r="X67" s="136"/>
      <c r="Y67" s="136"/>
      <c r="Z67" s="136"/>
      <c r="AA67" s="343"/>
      <c r="AB67" s="215"/>
      <c r="AC67" s="215"/>
      <c r="AD67" s="344"/>
      <c r="AE67" s="343">
        <v>3</v>
      </c>
      <c r="AF67" s="215" t="s">
        <v>622</v>
      </c>
      <c r="AG67" s="215"/>
      <c r="AH67" s="215"/>
      <c r="AI67" s="215"/>
      <c r="AJ67" s="215"/>
      <c r="AK67" s="215"/>
      <c r="AL67" s="344"/>
      <c r="AM67" s="337" t="s">
        <v>626</v>
      </c>
      <c r="AN67" s="136" t="s">
        <v>622</v>
      </c>
      <c r="AO67" s="136"/>
      <c r="AP67" s="338"/>
    </row>
    <row r="68" spans="1:42" ht="24" x14ac:dyDescent="0.2">
      <c r="A68" s="136"/>
      <c r="B68" s="238" t="s">
        <v>571</v>
      </c>
      <c r="C68" s="303" t="s">
        <v>258</v>
      </c>
      <c r="D68" s="291"/>
      <c r="E68" s="195"/>
      <c r="F68" s="195" t="s">
        <v>25</v>
      </c>
      <c r="G68" s="195"/>
      <c r="H68" s="195" t="s">
        <v>25</v>
      </c>
      <c r="I68" s="195"/>
      <c r="J68" s="195"/>
      <c r="K68" s="195"/>
      <c r="L68" s="195"/>
      <c r="M68" s="202"/>
      <c r="O68" s="54"/>
      <c r="P68" s="55"/>
      <c r="Q68" s="55"/>
      <c r="R68" s="55"/>
      <c r="S68" s="54"/>
      <c r="T68" s="55"/>
      <c r="U68" s="55"/>
      <c r="V68" s="55"/>
      <c r="W68" s="55"/>
      <c r="X68" s="55"/>
      <c r="Y68" s="55"/>
      <c r="Z68" s="55"/>
      <c r="AA68" s="54"/>
      <c r="AB68" s="55"/>
      <c r="AC68" s="55"/>
      <c r="AD68" s="56"/>
      <c r="AE68" s="54"/>
      <c r="AF68" s="55"/>
      <c r="AG68" s="55"/>
      <c r="AH68" s="55"/>
      <c r="AI68" s="55"/>
      <c r="AJ68" s="55"/>
      <c r="AK68" s="55"/>
      <c r="AL68" s="56"/>
      <c r="AM68" s="57"/>
      <c r="AN68" s="58"/>
      <c r="AO68" s="58"/>
      <c r="AP68" s="59"/>
    </row>
    <row r="69" spans="1:42" ht="15" customHeight="1" x14ac:dyDescent="0.2">
      <c r="A69" s="136" t="s">
        <v>760</v>
      </c>
      <c r="B69" s="275" t="s">
        <v>572</v>
      </c>
      <c r="C69" s="293" t="s">
        <v>276</v>
      </c>
      <c r="D69" s="292">
        <v>2</v>
      </c>
      <c r="E69" s="100">
        <v>6</v>
      </c>
      <c r="F69" s="100">
        <v>1</v>
      </c>
      <c r="G69" s="98">
        <v>18</v>
      </c>
      <c r="H69" s="100">
        <v>1</v>
      </c>
      <c r="I69" s="100">
        <v>0</v>
      </c>
      <c r="J69" s="100">
        <v>1</v>
      </c>
      <c r="K69" s="99">
        <f>SUM(E69,G69,I69)</f>
        <v>24</v>
      </c>
      <c r="L69" s="99">
        <f>((E69*F69)*1.5)+(G69*H69)+(I69*J69)</f>
        <v>27</v>
      </c>
      <c r="M69" s="101"/>
      <c r="O69" s="337">
        <v>1</v>
      </c>
      <c r="P69" s="136"/>
      <c r="Q69" s="136"/>
      <c r="R69" s="136"/>
      <c r="S69" s="337">
        <v>1</v>
      </c>
      <c r="T69" s="136"/>
      <c r="U69" s="136"/>
      <c r="V69" s="136"/>
      <c r="W69" s="136"/>
      <c r="X69" s="136"/>
      <c r="Y69" s="136"/>
      <c r="Z69" s="136"/>
      <c r="AA69" s="429"/>
      <c r="AB69" s="215"/>
      <c r="AC69" s="215"/>
      <c r="AD69" s="344"/>
      <c r="AE69" s="343">
        <v>3</v>
      </c>
      <c r="AF69" s="215" t="s">
        <v>622</v>
      </c>
      <c r="AG69" s="215"/>
      <c r="AH69" s="215"/>
      <c r="AI69" s="215"/>
      <c r="AJ69" s="215"/>
      <c r="AK69" s="215"/>
      <c r="AL69" s="344"/>
      <c r="AM69" s="337" t="s">
        <v>627</v>
      </c>
      <c r="AN69" s="136" t="s">
        <v>622</v>
      </c>
      <c r="AO69" s="136"/>
      <c r="AP69" s="338"/>
    </row>
    <row r="70" spans="1:42" ht="15" customHeight="1" x14ac:dyDescent="0.2">
      <c r="A70" s="136" t="s">
        <v>762</v>
      </c>
      <c r="B70" s="275" t="s">
        <v>573</v>
      </c>
      <c r="C70" s="293" t="s">
        <v>277</v>
      </c>
      <c r="D70" s="292">
        <v>3</v>
      </c>
      <c r="E70" s="100">
        <v>6</v>
      </c>
      <c r="F70" s="100">
        <v>1</v>
      </c>
      <c r="G70" s="98">
        <v>28</v>
      </c>
      <c r="H70" s="100">
        <v>1</v>
      </c>
      <c r="I70" s="100">
        <v>0</v>
      </c>
      <c r="J70" s="100">
        <v>1</v>
      </c>
      <c r="K70" s="99">
        <f>SUM(E70,G70,I70)</f>
        <v>34</v>
      </c>
      <c r="L70" s="99">
        <f>((E70*F70)*1.5)+(G70*H70)+(I70*J70)</f>
        <v>37</v>
      </c>
      <c r="M70" s="101"/>
      <c r="O70" s="337">
        <v>1.5</v>
      </c>
      <c r="P70" s="136">
        <v>1.5</v>
      </c>
      <c r="Q70" s="136"/>
      <c r="R70" s="136"/>
      <c r="S70" s="337"/>
      <c r="T70" s="136"/>
      <c r="U70" s="136"/>
      <c r="V70" s="136"/>
      <c r="W70" s="136"/>
      <c r="X70" s="136"/>
      <c r="Y70" s="136"/>
      <c r="Z70" s="136"/>
      <c r="AA70" s="343">
        <v>1.5</v>
      </c>
      <c r="AB70" s="215">
        <v>1.5</v>
      </c>
      <c r="AC70" s="215"/>
      <c r="AD70" s="344"/>
      <c r="AE70" s="343"/>
      <c r="AF70" s="215"/>
      <c r="AG70" s="215"/>
      <c r="AH70" s="215"/>
      <c r="AI70" s="215"/>
      <c r="AJ70" s="215"/>
      <c r="AK70" s="215"/>
      <c r="AL70" s="344"/>
      <c r="AM70" s="337" t="s">
        <v>626</v>
      </c>
      <c r="AN70" s="136" t="s">
        <v>622</v>
      </c>
      <c r="AO70" s="136"/>
      <c r="AP70" s="338"/>
    </row>
    <row r="71" spans="1:42" ht="24" x14ac:dyDescent="0.2">
      <c r="A71" s="136"/>
      <c r="B71" s="238" t="s">
        <v>574</v>
      </c>
      <c r="C71" s="303" t="s">
        <v>269</v>
      </c>
      <c r="D71" s="291"/>
      <c r="E71" s="195"/>
      <c r="F71" s="195" t="s">
        <v>25</v>
      </c>
      <c r="G71" s="195"/>
      <c r="H71" s="195" t="s">
        <v>25</v>
      </c>
      <c r="I71" s="195"/>
      <c r="J71" s="195"/>
      <c r="K71" s="195"/>
      <c r="L71" s="195"/>
      <c r="M71" s="202"/>
      <c r="O71" s="54"/>
      <c r="P71" s="55"/>
      <c r="Q71" s="55"/>
      <c r="R71" s="55"/>
      <c r="S71" s="54"/>
      <c r="T71" s="55"/>
      <c r="U71" s="55"/>
      <c r="V71" s="55"/>
      <c r="W71" s="55"/>
      <c r="X71" s="55"/>
      <c r="Y71" s="55"/>
      <c r="Z71" s="55"/>
      <c r="AA71" s="54"/>
      <c r="AB71" s="55"/>
      <c r="AC71" s="55"/>
      <c r="AD71" s="56"/>
      <c r="AE71" s="54"/>
      <c r="AF71" s="55"/>
      <c r="AG71" s="55"/>
      <c r="AH71" s="55"/>
      <c r="AI71" s="55"/>
      <c r="AJ71" s="55"/>
      <c r="AK71" s="55"/>
      <c r="AL71" s="56"/>
      <c r="AM71" s="57"/>
      <c r="AN71" s="58"/>
      <c r="AO71" s="58"/>
      <c r="AP71" s="59"/>
    </row>
    <row r="72" spans="1:42" ht="15" customHeight="1" x14ac:dyDescent="0.2">
      <c r="A72" s="136" t="s">
        <v>763</v>
      </c>
      <c r="B72" s="275" t="s">
        <v>593</v>
      </c>
      <c r="C72" s="293" t="s">
        <v>278</v>
      </c>
      <c r="D72" s="292">
        <v>2</v>
      </c>
      <c r="E72" s="100">
        <v>12</v>
      </c>
      <c r="F72" s="100">
        <v>1</v>
      </c>
      <c r="G72" s="98">
        <v>12</v>
      </c>
      <c r="H72" s="100">
        <v>1</v>
      </c>
      <c r="I72" s="100">
        <v>0</v>
      </c>
      <c r="J72" s="100">
        <v>1</v>
      </c>
      <c r="K72" s="99">
        <f>SUM(E72,G72,I72)</f>
        <v>24</v>
      </c>
      <c r="L72" s="99">
        <f>((E72*F72)*1.5)+(G72*H72)+(I72*J72)</f>
        <v>30</v>
      </c>
      <c r="M72" s="101"/>
      <c r="O72" s="337">
        <v>1</v>
      </c>
      <c r="P72" s="136"/>
      <c r="Q72" s="136"/>
      <c r="R72" s="136"/>
      <c r="S72" s="337">
        <v>1</v>
      </c>
      <c r="T72" s="136"/>
      <c r="U72" s="136"/>
      <c r="V72" s="136"/>
      <c r="W72" s="136"/>
      <c r="X72" s="136"/>
      <c r="Y72" s="136"/>
      <c r="Z72" s="136"/>
      <c r="AA72" s="343"/>
      <c r="AB72" s="215"/>
      <c r="AC72" s="215"/>
      <c r="AD72" s="344"/>
      <c r="AE72" s="343">
        <v>2</v>
      </c>
      <c r="AF72" s="215" t="s">
        <v>622</v>
      </c>
      <c r="AG72" s="215"/>
      <c r="AH72" s="215"/>
      <c r="AI72" s="215"/>
      <c r="AJ72" s="215"/>
      <c r="AK72" s="215"/>
      <c r="AL72" s="344"/>
      <c r="AM72" s="337" t="s">
        <v>626</v>
      </c>
      <c r="AN72" s="136" t="s">
        <v>622</v>
      </c>
      <c r="AO72" s="136"/>
      <c r="AP72" s="338"/>
    </row>
    <row r="73" spans="1:42" ht="15" customHeight="1" x14ac:dyDescent="0.2">
      <c r="A73" s="136" t="s">
        <v>764</v>
      </c>
      <c r="B73" s="275" t="s">
        <v>594</v>
      </c>
      <c r="C73" s="293" t="s">
        <v>279</v>
      </c>
      <c r="D73" s="292">
        <v>6</v>
      </c>
      <c r="E73" s="100">
        <v>12</v>
      </c>
      <c r="F73" s="100">
        <v>1</v>
      </c>
      <c r="G73" s="98">
        <v>30</v>
      </c>
      <c r="H73" s="100">
        <v>1</v>
      </c>
      <c r="I73" s="100">
        <v>0</v>
      </c>
      <c r="J73" s="100">
        <v>1</v>
      </c>
      <c r="K73" s="99">
        <f>SUM(E73,G73,I73)</f>
        <v>42</v>
      </c>
      <c r="L73" s="99">
        <f>((E73*F73)*1.5)+(G73*H73)+(I73*J73)</f>
        <v>48</v>
      </c>
      <c r="M73" s="101"/>
      <c r="O73" s="337">
        <v>3</v>
      </c>
      <c r="P73" s="136">
        <v>3</v>
      </c>
      <c r="Q73" s="136"/>
      <c r="R73" s="136"/>
      <c r="S73" s="337"/>
      <c r="T73" s="136"/>
      <c r="U73" s="136"/>
      <c r="V73" s="136"/>
      <c r="W73" s="136"/>
      <c r="X73" s="136"/>
      <c r="Y73" s="136"/>
      <c r="Z73" s="136"/>
      <c r="AA73" s="343">
        <v>3</v>
      </c>
      <c r="AB73" s="215">
        <v>3</v>
      </c>
      <c r="AC73" s="215"/>
      <c r="AD73" s="344"/>
      <c r="AE73" s="343"/>
      <c r="AF73" s="215"/>
      <c r="AG73" s="215"/>
      <c r="AH73" s="215"/>
      <c r="AI73" s="215"/>
      <c r="AJ73" s="215"/>
      <c r="AK73" s="215"/>
      <c r="AL73" s="344"/>
      <c r="AM73" s="337" t="s">
        <v>637</v>
      </c>
      <c r="AN73" s="136" t="s">
        <v>622</v>
      </c>
      <c r="AO73" s="136"/>
      <c r="AP73" s="338"/>
    </row>
    <row r="74" spans="1:42" ht="26.25" customHeight="1" x14ac:dyDescent="0.2">
      <c r="A74" s="136"/>
      <c r="B74" s="275" t="s">
        <v>575</v>
      </c>
      <c r="C74" s="294" t="s">
        <v>280</v>
      </c>
      <c r="D74" s="291"/>
      <c r="E74" s="195"/>
      <c r="F74" s="195" t="s">
        <v>25</v>
      </c>
      <c r="G74" s="195"/>
      <c r="H74" s="195" t="s">
        <v>25</v>
      </c>
      <c r="I74" s="195"/>
      <c r="J74" s="195"/>
      <c r="K74" s="195"/>
      <c r="L74" s="195"/>
      <c r="M74" s="202"/>
      <c r="O74" s="54"/>
      <c r="P74" s="55"/>
      <c r="Q74" s="55"/>
      <c r="R74" s="55"/>
      <c r="S74" s="54"/>
      <c r="T74" s="55"/>
      <c r="U74" s="55"/>
      <c r="V74" s="55"/>
      <c r="W74" s="55"/>
      <c r="X74" s="55"/>
      <c r="Y74" s="55"/>
      <c r="Z74" s="55"/>
      <c r="AA74" s="54"/>
      <c r="AB74" s="55"/>
      <c r="AC74" s="55"/>
      <c r="AD74" s="56"/>
      <c r="AE74" s="54"/>
      <c r="AF74" s="55"/>
      <c r="AG74" s="55"/>
      <c r="AH74" s="55"/>
      <c r="AI74" s="55"/>
      <c r="AJ74" s="55"/>
      <c r="AK74" s="55"/>
      <c r="AL74" s="56"/>
      <c r="AM74" s="57"/>
      <c r="AN74" s="58"/>
      <c r="AO74" s="58"/>
      <c r="AP74" s="59"/>
    </row>
    <row r="75" spans="1:42" ht="24" x14ac:dyDescent="0.2">
      <c r="A75" s="136"/>
      <c r="B75" s="238" t="s">
        <v>576</v>
      </c>
      <c r="C75" s="303" t="s">
        <v>262</v>
      </c>
      <c r="D75" s="291"/>
      <c r="E75" s="195"/>
      <c r="F75" s="195" t="s">
        <v>25</v>
      </c>
      <c r="G75" s="195"/>
      <c r="H75" s="195" t="s">
        <v>25</v>
      </c>
      <c r="I75" s="195"/>
      <c r="J75" s="195"/>
      <c r="K75" s="195"/>
      <c r="L75" s="195"/>
      <c r="M75" s="202"/>
      <c r="O75" s="54"/>
      <c r="P75" s="55"/>
      <c r="Q75" s="55"/>
      <c r="R75" s="55"/>
      <c r="S75" s="54"/>
      <c r="T75" s="55"/>
      <c r="U75" s="55"/>
      <c r="V75" s="55"/>
      <c r="W75" s="55"/>
      <c r="X75" s="55"/>
      <c r="Y75" s="55"/>
      <c r="Z75" s="55"/>
      <c r="AA75" s="54"/>
      <c r="AB75" s="55"/>
      <c r="AC75" s="55"/>
      <c r="AD75" s="56"/>
      <c r="AE75" s="54"/>
      <c r="AF75" s="55"/>
      <c r="AG75" s="55"/>
      <c r="AH75" s="55"/>
      <c r="AI75" s="55"/>
      <c r="AJ75" s="55"/>
      <c r="AK75" s="55"/>
      <c r="AL75" s="56"/>
      <c r="AM75" s="57"/>
      <c r="AN75" s="58"/>
      <c r="AO75" s="58"/>
      <c r="AP75" s="59"/>
    </row>
    <row r="76" spans="1:42" ht="15" customHeight="1" x14ac:dyDescent="0.2">
      <c r="A76" s="136" t="s">
        <v>765</v>
      </c>
      <c r="B76" s="275" t="s">
        <v>585</v>
      </c>
      <c r="C76" s="293" t="s">
        <v>281</v>
      </c>
      <c r="D76" s="292">
        <v>6</v>
      </c>
      <c r="E76" s="100">
        <v>6</v>
      </c>
      <c r="F76" s="100">
        <v>1</v>
      </c>
      <c r="G76" s="98">
        <v>6</v>
      </c>
      <c r="H76" s="100">
        <v>1</v>
      </c>
      <c r="I76" s="100">
        <v>12</v>
      </c>
      <c r="J76" s="100">
        <v>1</v>
      </c>
      <c r="K76" s="99">
        <f>SUM(E76,G76,I76)</f>
        <v>24</v>
      </c>
      <c r="L76" s="99">
        <f>((E76*F76)*1.5)+(G76*H76)+(I76*J76)</f>
        <v>27</v>
      </c>
      <c r="M76" s="101"/>
      <c r="O76" s="337"/>
      <c r="P76" s="136"/>
      <c r="Q76" s="136"/>
      <c r="R76" s="136"/>
      <c r="S76" s="337">
        <v>3</v>
      </c>
      <c r="T76" s="136"/>
      <c r="U76" s="136"/>
      <c r="V76" s="136"/>
      <c r="W76" s="136"/>
      <c r="X76" s="136"/>
      <c r="Y76" s="136" t="s">
        <v>734</v>
      </c>
      <c r="Z76" s="136"/>
      <c r="AA76" s="343"/>
      <c r="AB76" s="215"/>
      <c r="AC76" s="215"/>
      <c r="AD76" s="344"/>
      <c r="AE76" s="343">
        <v>3</v>
      </c>
      <c r="AF76" s="215"/>
      <c r="AG76" s="215"/>
      <c r="AH76" s="215"/>
      <c r="AI76" s="215"/>
      <c r="AJ76" s="215"/>
      <c r="AK76" s="215" t="s">
        <v>734</v>
      </c>
      <c r="AL76" s="344"/>
      <c r="AM76" s="337" t="s">
        <v>626</v>
      </c>
      <c r="AN76" s="136" t="s">
        <v>622</v>
      </c>
      <c r="AO76" s="136"/>
      <c r="AP76" s="338"/>
    </row>
    <row r="77" spans="1:42" ht="15" customHeight="1" x14ac:dyDescent="0.2">
      <c r="A77" s="136" t="s">
        <v>759</v>
      </c>
      <c r="B77" s="275" t="s">
        <v>595</v>
      </c>
      <c r="C77" s="293" t="s">
        <v>282</v>
      </c>
      <c r="D77" s="292">
        <v>3</v>
      </c>
      <c r="E77" s="100">
        <v>12</v>
      </c>
      <c r="F77" s="100">
        <v>1</v>
      </c>
      <c r="G77" s="98">
        <v>12</v>
      </c>
      <c r="H77" s="100">
        <v>1</v>
      </c>
      <c r="I77" s="100">
        <v>0</v>
      </c>
      <c r="J77" s="100">
        <v>1</v>
      </c>
      <c r="K77" s="99">
        <f>SUM(E77,G77,I77)</f>
        <v>24</v>
      </c>
      <c r="L77" s="99">
        <f>((E77*F77)*1.5)+(G77*H77)+(I77*J77)</f>
        <v>30</v>
      </c>
      <c r="M77" s="101"/>
      <c r="O77" s="337">
        <v>1</v>
      </c>
      <c r="P77" s="136"/>
      <c r="Q77" s="136"/>
      <c r="R77" s="136"/>
      <c r="S77" s="337">
        <v>2</v>
      </c>
      <c r="T77" s="136"/>
      <c r="U77" s="136"/>
      <c r="V77" s="136"/>
      <c r="W77" s="136"/>
      <c r="X77" s="136"/>
      <c r="Y77" s="136"/>
      <c r="Z77" s="136"/>
      <c r="AA77" s="343"/>
      <c r="AB77" s="215"/>
      <c r="AC77" s="215"/>
      <c r="AD77" s="344"/>
      <c r="AE77" s="343">
        <v>3</v>
      </c>
      <c r="AF77" s="215"/>
      <c r="AG77" s="215"/>
      <c r="AH77" s="215"/>
      <c r="AI77" s="215"/>
      <c r="AJ77" s="215"/>
      <c r="AK77" s="215"/>
      <c r="AL77" s="344"/>
      <c r="AM77" s="337" t="s">
        <v>626</v>
      </c>
      <c r="AN77" s="136" t="s">
        <v>622</v>
      </c>
      <c r="AO77" s="136"/>
      <c r="AP77" s="338"/>
    </row>
    <row r="78" spans="1:42" ht="27" customHeight="1" x14ac:dyDescent="0.2">
      <c r="A78" s="136"/>
      <c r="B78" s="238" t="s">
        <v>577</v>
      </c>
      <c r="C78" s="303" t="s">
        <v>258</v>
      </c>
      <c r="D78" s="295"/>
      <c r="E78" s="197"/>
      <c r="F78" s="197" t="s">
        <v>25</v>
      </c>
      <c r="G78" s="197"/>
      <c r="H78" s="197" t="s">
        <v>25</v>
      </c>
      <c r="I78" s="197"/>
      <c r="J78" s="197"/>
      <c r="K78" s="197"/>
      <c r="L78" s="197"/>
      <c r="M78" s="206"/>
      <c r="O78" s="54"/>
      <c r="P78" s="55"/>
      <c r="Q78" s="55"/>
      <c r="R78" s="55"/>
      <c r="S78" s="54"/>
      <c r="T78" s="55"/>
      <c r="U78" s="55"/>
      <c r="V78" s="55"/>
      <c r="W78" s="55"/>
      <c r="X78" s="55"/>
      <c r="Y78" s="55"/>
      <c r="Z78" s="55"/>
      <c r="AA78" s="54"/>
      <c r="AB78" s="55"/>
      <c r="AC78" s="55"/>
      <c r="AD78" s="56"/>
      <c r="AE78" s="54"/>
      <c r="AF78" s="55"/>
      <c r="AG78" s="55"/>
      <c r="AH78" s="55"/>
      <c r="AI78" s="55"/>
      <c r="AJ78" s="55"/>
      <c r="AK78" s="55"/>
      <c r="AL78" s="56"/>
      <c r="AM78" s="57"/>
      <c r="AN78" s="58"/>
      <c r="AO78" s="58"/>
      <c r="AP78" s="59"/>
    </row>
    <row r="79" spans="1:42" ht="15" customHeight="1" x14ac:dyDescent="0.2">
      <c r="A79" s="136" t="s">
        <v>766</v>
      </c>
      <c r="B79" s="275" t="s">
        <v>584</v>
      </c>
      <c r="C79" s="293" t="s">
        <v>578</v>
      </c>
      <c r="D79" s="296">
        <v>3</v>
      </c>
      <c r="E79" s="280">
        <v>12</v>
      </c>
      <c r="F79" s="280">
        <v>1</v>
      </c>
      <c r="G79" s="281">
        <v>12</v>
      </c>
      <c r="H79" s="280">
        <v>1</v>
      </c>
      <c r="I79" s="280">
        <v>0</v>
      </c>
      <c r="J79" s="280">
        <v>1</v>
      </c>
      <c r="K79" s="282">
        <f>SUM(E79,G79,I79)</f>
        <v>24</v>
      </c>
      <c r="L79" s="282">
        <f>((E79*F79)*1.5)+(G79*H79)+(I79*J79)</f>
        <v>30</v>
      </c>
      <c r="M79" s="136"/>
      <c r="O79" s="337"/>
      <c r="P79" s="136"/>
      <c r="Q79" s="136"/>
      <c r="R79" s="136"/>
      <c r="S79" s="337">
        <v>3</v>
      </c>
      <c r="T79" s="136"/>
      <c r="U79" s="136"/>
      <c r="V79" s="136"/>
      <c r="W79" s="136"/>
      <c r="X79" s="136"/>
      <c r="Y79" s="136"/>
      <c r="Z79" s="136"/>
      <c r="AA79" s="343"/>
      <c r="AB79" s="215"/>
      <c r="AC79" s="215"/>
      <c r="AD79" s="344"/>
      <c r="AE79" s="343">
        <v>3</v>
      </c>
      <c r="AF79" s="215"/>
      <c r="AG79" s="215"/>
      <c r="AH79" s="215"/>
      <c r="AI79" s="215"/>
      <c r="AJ79" s="215"/>
      <c r="AK79" s="215"/>
      <c r="AL79" s="344"/>
      <c r="AM79" s="337" t="s">
        <v>626</v>
      </c>
      <c r="AN79" s="136" t="s">
        <v>622</v>
      </c>
      <c r="AO79" s="136"/>
      <c r="AP79" s="338"/>
    </row>
    <row r="80" spans="1:42" ht="15" customHeight="1" x14ac:dyDescent="0.2">
      <c r="A80" s="136" t="s">
        <v>761</v>
      </c>
      <c r="B80" s="275" t="s">
        <v>586</v>
      </c>
      <c r="C80" s="293" t="s">
        <v>580</v>
      </c>
      <c r="D80" s="296">
        <v>6</v>
      </c>
      <c r="E80" s="280">
        <v>12</v>
      </c>
      <c r="F80" s="280">
        <v>1</v>
      </c>
      <c r="G80" s="281">
        <v>12</v>
      </c>
      <c r="H80" s="280">
        <v>1</v>
      </c>
      <c r="I80" s="280">
        <v>24</v>
      </c>
      <c r="J80" s="280">
        <v>1</v>
      </c>
      <c r="K80" s="282">
        <f>SUM(E80,G80,I80)</f>
        <v>48</v>
      </c>
      <c r="L80" s="282">
        <f>((E80*F80)*1.5)+(G80*H80)+(I80*J80)</f>
        <v>54</v>
      </c>
      <c r="M80" s="136"/>
      <c r="O80" s="337"/>
      <c r="P80" s="136"/>
      <c r="Q80" s="136"/>
      <c r="R80" s="136"/>
      <c r="S80" s="337">
        <v>3</v>
      </c>
      <c r="T80" s="136"/>
      <c r="U80" s="136"/>
      <c r="V80" s="136"/>
      <c r="W80" s="136" t="s">
        <v>734</v>
      </c>
      <c r="X80" s="136" t="s">
        <v>735</v>
      </c>
      <c r="Y80" s="136"/>
      <c r="Z80" s="136"/>
      <c r="AA80" s="343"/>
      <c r="AB80" s="215"/>
      <c r="AC80" s="215"/>
      <c r="AD80" s="344"/>
      <c r="AE80" s="343">
        <v>3</v>
      </c>
      <c r="AF80" s="215"/>
      <c r="AG80" s="215"/>
      <c r="AH80" s="215"/>
      <c r="AI80" s="215" t="s">
        <v>734</v>
      </c>
      <c r="AJ80" s="215" t="s">
        <v>735</v>
      </c>
      <c r="AK80" s="215"/>
      <c r="AL80" s="344"/>
      <c r="AM80" s="337" t="s">
        <v>626</v>
      </c>
      <c r="AN80" s="136" t="s">
        <v>622</v>
      </c>
      <c r="AO80" s="136"/>
      <c r="AP80" s="338"/>
    </row>
    <row r="81" spans="1:42" ht="15" customHeight="1" x14ac:dyDescent="0.2">
      <c r="A81" s="136" t="s">
        <v>767</v>
      </c>
      <c r="B81" s="275" t="s">
        <v>587</v>
      </c>
      <c r="C81" s="293" t="s">
        <v>579</v>
      </c>
      <c r="D81" s="296">
        <v>3</v>
      </c>
      <c r="E81" s="280"/>
      <c r="F81" s="280">
        <v>1</v>
      </c>
      <c r="G81" s="281">
        <v>10</v>
      </c>
      <c r="H81" s="280">
        <v>1</v>
      </c>
      <c r="I81" s="280">
        <v>10</v>
      </c>
      <c r="J81" s="280">
        <v>1</v>
      </c>
      <c r="K81" s="282">
        <f>SUM(E81,G81,I81)</f>
        <v>20</v>
      </c>
      <c r="L81" s="282">
        <f>((E81*F81)*1.5)+(G81*H81)+(I81*J81)</f>
        <v>20</v>
      </c>
      <c r="M81" s="136"/>
      <c r="O81" s="337"/>
      <c r="P81" s="136"/>
      <c r="Q81" s="136"/>
      <c r="R81" s="136"/>
      <c r="S81" s="337">
        <v>3</v>
      </c>
      <c r="T81" s="136"/>
      <c r="U81" s="136"/>
      <c r="V81" s="136"/>
      <c r="W81" s="136"/>
      <c r="X81" s="136"/>
      <c r="Y81" s="136"/>
      <c r="Z81" s="136"/>
      <c r="AA81" s="343"/>
      <c r="AB81" s="215"/>
      <c r="AC81" s="215"/>
      <c r="AD81" s="344"/>
      <c r="AE81" s="343">
        <v>3</v>
      </c>
      <c r="AF81" s="215"/>
      <c r="AG81" s="215"/>
      <c r="AH81" s="215"/>
      <c r="AI81" s="215"/>
      <c r="AJ81" s="215"/>
      <c r="AK81" s="215"/>
      <c r="AL81" s="344"/>
      <c r="AM81" s="337" t="s">
        <v>626</v>
      </c>
      <c r="AN81" s="136" t="s">
        <v>622</v>
      </c>
      <c r="AO81" s="136"/>
      <c r="AP81" s="338"/>
    </row>
    <row r="82" spans="1:42" ht="15" customHeight="1" x14ac:dyDescent="0.2">
      <c r="A82" s="136"/>
      <c r="B82" s="238" t="s">
        <v>581</v>
      </c>
      <c r="C82" s="303" t="s">
        <v>269</v>
      </c>
      <c r="D82" s="297"/>
      <c r="E82" s="283"/>
      <c r="F82" s="283" t="s">
        <v>25</v>
      </c>
      <c r="G82" s="283"/>
      <c r="H82" s="283" t="s">
        <v>25</v>
      </c>
      <c r="I82" s="283"/>
      <c r="J82" s="283"/>
      <c r="K82" s="283"/>
      <c r="L82" s="283"/>
      <c r="M82" s="284"/>
      <c r="O82" s="337"/>
      <c r="P82" s="136"/>
      <c r="Q82" s="136"/>
      <c r="R82" s="136"/>
      <c r="S82" s="337"/>
      <c r="T82" s="136"/>
      <c r="U82" s="136"/>
      <c r="V82" s="136"/>
      <c r="W82" s="136"/>
      <c r="X82" s="136"/>
      <c r="Y82" s="136"/>
      <c r="Z82" s="136"/>
      <c r="AA82" s="343"/>
      <c r="AB82" s="215"/>
      <c r="AC82" s="215"/>
      <c r="AD82" s="344"/>
      <c r="AE82" s="343"/>
      <c r="AF82" s="215"/>
      <c r="AG82" s="215"/>
      <c r="AH82" s="215"/>
      <c r="AI82" s="215"/>
      <c r="AJ82" s="215"/>
      <c r="AK82" s="215"/>
      <c r="AL82" s="344"/>
      <c r="AM82" s="337"/>
      <c r="AN82" s="136"/>
      <c r="AO82" s="136"/>
      <c r="AP82" s="338"/>
    </row>
    <row r="83" spans="1:42" ht="15" customHeight="1" x14ac:dyDescent="0.2">
      <c r="A83" s="136" t="s">
        <v>768</v>
      </c>
      <c r="B83" s="275" t="s">
        <v>588</v>
      </c>
      <c r="C83" s="293" t="s">
        <v>582</v>
      </c>
      <c r="D83" s="296">
        <v>3</v>
      </c>
      <c r="E83" s="280">
        <v>12</v>
      </c>
      <c r="F83" s="280">
        <v>1</v>
      </c>
      <c r="G83" s="281">
        <v>12</v>
      </c>
      <c r="H83" s="280">
        <v>1</v>
      </c>
      <c r="I83" s="280">
        <v>0</v>
      </c>
      <c r="J83" s="280">
        <v>1</v>
      </c>
      <c r="K83" s="282">
        <f>SUM(E83,G83,I83)</f>
        <v>24</v>
      </c>
      <c r="L83" s="282">
        <f>((E83*F83)*1.5)+(G83*H83)+(I83*J83)</f>
        <v>30</v>
      </c>
      <c r="M83" s="136"/>
      <c r="O83" s="337">
        <v>1</v>
      </c>
      <c r="P83" s="136"/>
      <c r="Q83" s="136"/>
      <c r="R83" s="136"/>
      <c r="S83" s="337">
        <v>2</v>
      </c>
      <c r="T83" s="136"/>
      <c r="U83" s="136"/>
      <c r="V83" s="136"/>
      <c r="W83" s="136"/>
      <c r="X83" s="136"/>
      <c r="Y83" s="136"/>
      <c r="Z83" s="136"/>
      <c r="AA83" s="343"/>
      <c r="AB83" s="215"/>
      <c r="AC83" s="215"/>
      <c r="AD83" s="344"/>
      <c r="AE83" s="343">
        <v>3</v>
      </c>
      <c r="AF83" s="215"/>
      <c r="AG83" s="215"/>
      <c r="AH83" s="215"/>
      <c r="AI83" s="215"/>
      <c r="AJ83" s="215"/>
      <c r="AK83" s="215"/>
      <c r="AL83" s="344"/>
      <c r="AM83" s="337" t="s">
        <v>626</v>
      </c>
      <c r="AN83" s="136" t="s">
        <v>622</v>
      </c>
      <c r="AO83" s="136"/>
      <c r="AP83" s="338"/>
    </row>
    <row r="84" spans="1:42" ht="15" customHeight="1" thickBot="1" x14ac:dyDescent="0.25">
      <c r="A84" s="136" t="s">
        <v>763</v>
      </c>
      <c r="B84" s="275" t="s">
        <v>589</v>
      </c>
      <c r="C84" s="293" t="s">
        <v>583</v>
      </c>
      <c r="D84" s="296">
        <v>6</v>
      </c>
      <c r="E84" s="280">
        <v>18</v>
      </c>
      <c r="F84" s="280">
        <v>1</v>
      </c>
      <c r="G84" s="281">
        <v>18</v>
      </c>
      <c r="H84" s="280">
        <v>1</v>
      </c>
      <c r="I84" s="280">
        <v>12</v>
      </c>
      <c r="J84" s="280">
        <v>1</v>
      </c>
      <c r="K84" s="282">
        <f>SUM(E84,G84,I84)</f>
        <v>48</v>
      </c>
      <c r="L84" s="282">
        <f>((E84*F84)*1.5)+(G84*H84)+(I84*J84)</f>
        <v>57</v>
      </c>
      <c r="M84" s="136"/>
      <c r="O84" s="339"/>
      <c r="P84" s="340"/>
      <c r="Q84" s="340"/>
      <c r="R84" s="340"/>
      <c r="S84" s="339">
        <v>3</v>
      </c>
      <c r="T84" s="340"/>
      <c r="U84" s="340"/>
      <c r="V84" s="340"/>
      <c r="W84" s="340"/>
      <c r="X84" s="340"/>
      <c r="Y84" s="340" t="s">
        <v>734</v>
      </c>
      <c r="Z84" s="340"/>
      <c r="AA84" s="345"/>
      <c r="AB84" s="346"/>
      <c r="AC84" s="346"/>
      <c r="AD84" s="347"/>
      <c r="AE84" s="345">
        <v>3</v>
      </c>
      <c r="AF84" s="346"/>
      <c r="AG84" s="346"/>
      <c r="AH84" s="346"/>
      <c r="AI84" s="346"/>
      <c r="AJ84" s="346"/>
      <c r="AK84" s="346" t="s">
        <v>734</v>
      </c>
      <c r="AL84" s="347"/>
      <c r="AM84" s="339" t="s">
        <v>626</v>
      </c>
      <c r="AN84" s="340" t="s">
        <v>622</v>
      </c>
      <c r="AO84" s="340"/>
      <c r="AP84" s="341"/>
    </row>
    <row r="85" spans="1:42" ht="21.75" customHeight="1" thickBot="1" x14ac:dyDescent="0.25">
      <c r="C85" s="304" t="s">
        <v>66</v>
      </c>
      <c r="D85" s="285">
        <f>SUM(D76:D84)</f>
        <v>30</v>
      </c>
      <c r="E85" s="285">
        <f>SUM(E76:E84)</f>
        <v>72</v>
      </c>
      <c r="F85" s="286">
        <v>1</v>
      </c>
      <c r="G85" s="285">
        <f>SUM(G76:G84)</f>
        <v>82</v>
      </c>
      <c r="H85" s="286">
        <v>1</v>
      </c>
      <c r="I85" s="285">
        <f>SUM(I76:I84)</f>
        <v>58</v>
      </c>
      <c r="J85" s="286">
        <v>1</v>
      </c>
      <c r="K85" s="285">
        <f>SUM(K76:K84)</f>
        <v>212</v>
      </c>
      <c r="L85" s="285">
        <f>SUM(L76:L84)</f>
        <v>248</v>
      </c>
      <c r="M85" s="287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</row>
    <row r="86" spans="1:42" s="149" customFormat="1" ht="26.25" customHeight="1" x14ac:dyDescent="0.2">
      <c r="B86" s="272"/>
      <c r="C86" s="150"/>
      <c r="D86" s="182"/>
      <c r="E86" s="196"/>
      <c r="F86" s="196"/>
      <c r="G86" s="196"/>
      <c r="H86" s="196"/>
      <c r="I86" s="196"/>
      <c r="J86" s="196"/>
      <c r="K86" s="196"/>
      <c r="L86" s="187"/>
      <c r="O86" s="491" t="s">
        <v>50</v>
      </c>
      <c r="P86" s="492"/>
      <c r="Q86" s="492"/>
      <c r="R86" s="492"/>
      <c r="S86" s="494" t="s">
        <v>51</v>
      </c>
      <c r="T86" s="495"/>
      <c r="U86" s="495"/>
      <c r="V86" s="495"/>
      <c r="W86" s="495"/>
      <c r="X86" s="495"/>
      <c r="Y86" s="495"/>
      <c r="Z86" s="495"/>
      <c r="AA86" s="496" t="s">
        <v>52</v>
      </c>
      <c r="AB86" s="497"/>
      <c r="AC86" s="497"/>
      <c r="AD86" s="498"/>
      <c r="AE86" s="496" t="s">
        <v>53</v>
      </c>
      <c r="AF86" s="497"/>
      <c r="AG86" s="497"/>
      <c r="AH86" s="497"/>
      <c r="AI86" s="497"/>
      <c r="AJ86" s="497"/>
      <c r="AK86" s="497"/>
      <c r="AL86" s="498"/>
      <c r="AM86" s="482" t="s">
        <v>54</v>
      </c>
      <c r="AN86" s="483"/>
      <c r="AO86" s="483"/>
      <c r="AP86" s="484"/>
    </row>
    <row r="87" spans="1:42" s="149" customFormat="1" ht="15" customHeight="1" x14ac:dyDescent="0.2">
      <c r="B87" s="272"/>
      <c r="C87" s="150"/>
      <c r="D87" s="182"/>
      <c r="E87" s="196"/>
      <c r="F87" s="196"/>
      <c r="G87" s="196"/>
      <c r="H87" s="196"/>
      <c r="I87" s="196"/>
      <c r="J87" s="196"/>
      <c r="K87" s="196"/>
      <c r="L87" s="187"/>
      <c r="O87" s="426" t="s">
        <v>55</v>
      </c>
      <c r="P87" s="425" t="s">
        <v>56</v>
      </c>
      <c r="Q87" s="425" t="s">
        <v>57</v>
      </c>
      <c r="R87" s="425" t="s">
        <v>59</v>
      </c>
      <c r="S87" s="507" t="s">
        <v>55</v>
      </c>
      <c r="T87" s="508"/>
      <c r="U87" s="508" t="s">
        <v>56</v>
      </c>
      <c r="V87" s="508"/>
      <c r="W87" s="508" t="s">
        <v>61</v>
      </c>
      <c r="X87" s="508"/>
      <c r="Y87" s="508" t="s">
        <v>59</v>
      </c>
      <c r="Z87" s="508"/>
      <c r="AA87" s="43" t="s">
        <v>55</v>
      </c>
      <c r="AB87" s="44" t="s">
        <v>56</v>
      </c>
      <c r="AC87" s="44" t="s">
        <v>57</v>
      </c>
      <c r="AD87" s="328" t="s">
        <v>59</v>
      </c>
      <c r="AE87" s="502" t="s">
        <v>55</v>
      </c>
      <c r="AF87" s="503"/>
      <c r="AG87" s="504" t="s">
        <v>56</v>
      </c>
      <c r="AH87" s="503"/>
      <c r="AI87" s="504" t="s">
        <v>61</v>
      </c>
      <c r="AJ87" s="503"/>
      <c r="AK87" s="504" t="s">
        <v>59</v>
      </c>
      <c r="AL87" s="505"/>
      <c r="AM87" s="506" t="s">
        <v>55</v>
      </c>
      <c r="AN87" s="500"/>
      <c r="AO87" s="499" t="s">
        <v>61</v>
      </c>
      <c r="AP87" s="501"/>
    </row>
    <row r="88" spans="1:42" s="149" customFormat="1" ht="15" customHeight="1" x14ac:dyDescent="0.2">
      <c r="B88" s="272"/>
      <c r="C88" s="150"/>
      <c r="D88" s="182"/>
      <c r="E88" s="196"/>
      <c r="F88" s="196"/>
      <c r="G88" s="196"/>
      <c r="H88" s="196"/>
      <c r="I88" s="196"/>
      <c r="J88" s="196"/>
      <c r="K88" s="196"/>
      <c r="L88" s="187"/>
      <c r="O88" s="45" t="s">
        <v>62</v>
      </c>
      <c r="P88" s="46" t="s">
        <v>62</v>
      </c>
      <c r="Q88" s="46" t="s">
        <v>62</v>
      </c>
      <c r="R88" s="46" t="s">
        <v>62</v>
      </c>
      <c r="S88" s="45" t="s">
        <v>62</v>
      </c>
      <c r="T88" s="46" t="s">
        <v>63</v>
      </c>
      <c r="U88" s="46" t="s">
        <v>62</v>
      </c>
      <c r="V88" s="46" t="s">
        <v>63</v>
      </c>
      <c r="W88" s="46" t="s">
        <v>62</v>
      </c>
      <c r="X88" s="46" t="s">
        <v>63</v>
      </c>
      <c r="Y88" s="46" t="s">
        <v>62</v>
      </c>
      <c r="Z88" s="46" t="s">
        <v>63</v>
      </c>
      <c r="AA88" s="48" t="s">
        <v>62</v>
      </c>
      <c r="AB88" s="49" t="s">
        <v>62</v>
      </c>
      <c r="AC88" s="49" t="s">
        <v>62</v>
      </c>
      <c r="AD88" s="50" t="s">
        <v>62</v>
      </c>
      <c r="AE88" s="48" t="s">
        <v>62</v>
      </c>
      <c r="AF88" s="49" t="s">
        <v>63</v>
      </c>
      <c r="AG88" s="49" t="s">
        <v>62</v>
      </c>
      <c r="AH88" s="49" t="s">
        <v>63</v>
      </c>
      <c r="AI88" s="49" t="s">
        <v>62</v>
      </c>
      <c r="AJ88" s="49" t="s">
        <v>63</v>
      </c>
      <c r="AK88" s="49" t="s">
        <v>62</v>
      </c>
      <c r="AL88" s="50" t="s">
        <v>63</v>
      </c>
      <c r="AM88" s="51" t="s">
        <v>62</v>
      </c>
      <c r="AN88" s="52" t="s">
        <v>63</v>
      </c>
      <c r="AO88" s="52" t="s">
        <v>62</v>
      </c>
      <c r="AP88" s="53" t="s">
        <v>63</v>
      </c>
    </row>
    <row r="89" spans="1:42" ht="48" x14ac:dyDescent="0.2">
      <c r="A89" s="237" t="s">
        <v>337</v>
      </c>
      <c r="C89" s="309" t="s">
        <v>24</v>
      </c>
      <c r="D89" s="299"/>
      <c r="E89" s="183" t="s">
        <v>8</v>
      </c>
      <c r="F89" s="183" t="s">
        <v>9</v>
      </c>
      <c r="G89" s="184" t="s">
        <v>10</v>
      </c>
      <c r="H89" s="124" t="s">
        <v>9</v>
      </c>
      <c r="I89" s="184" t="s">
        <v>11</v>
      </c>
      <c r="J89" s="124" t="s">
        <v>12</v>
      </c>
      <c r="K89" s="186" t="s">
        <v>13</v>
      </c>
      <c r="L89" s="124" t="s">
        <v>14</v>
      </c>
      <c r="M89" s="191" t="s">
        <v>15</v>
      </c>
      <c r="O89" s="54"/>
      <c r="P89" s="55"/>
      <c r="Q89" s="55"/>
      <c r="R89" s="55"/>
      <c r="S89" s="54"/>
      <c r="T89" s="55"/>
      <c r="U89" s="55"/>
      <c r="V89" s="55"/>
      <c r="W89" s="55"/>
      <c r="X89" s="55"/>
      <c r="Y89" s="55"/>
      <c r="Z89" s="55"/>
      <c r="AA89" s="54"/>
      <c r="AB89" s="55"/>
      <c r="AC89" s="55"/>
      <c r="AD89" s="56"/>
      <c r="AE89" s="54"/>
      <c r="AF89" s="55"/>
      <c r="AG89" s="55"/>
      <c r="AH89" s="55"/>
      <c r="AI89" s="55"/>
      <c r="AJ89" s="55"/>
      <c r="AK89" s="55"/>
      <c r="AL89" s="56"/>
      <c r="AM89" s="57"/>
      <c r="AN89" s="58"/>
      <c r="AO89" s="58"/>
      <c r="AP89" s="59"/>
    </row>
    <row r="90" spans="1:42" ht="15" customHeight="1" x14ac:dyDescent="0.2">
      <c r="A90" s="136"/>
      <c r="B90" s="238" t="s">
        <v>592</v>
      </c>
      <c r="C90" s="303" t="s">
        <v>74</v>
      </c>
      <c r="D90" s="291"/>
      <c r="E90" s="195"/>
      <c r="F90" s="195"/>
      <c r="G90" s="195"/>
      <c r="H90" s="195"/>
      <c r="I90" s="195"/>
      <c r="J90" s="195"/>
      <c r="K90" s="195"/>
      <c r="L90" s="195"/>
      <c r="M90" s="202"/>
      <c r="O90" s="54"/>
      <c r="P90" s="55"/>
      <c r="Q90" s="55"/>
      <c r="R90" s="55"/>
      <c r="S90" s="54"/>
      <c r="T90" s="55"/>
      <c r="U90" s="55"/>
      <c r="V90" s="55"/>
      <c r="W90" s="55"/>
      <c r="X90" s="55"/>
      <c r="Y90" s="55"/>
      <c r="Z90" s="55"/>
      <c r="AA90" s="54"/>
      <c r="AB90" s="55"/>
      <c r="AC90" s="55"/>
      <c r="AD90" s="56"/>
      <c r="AE90" s="54"/>
      <c r="AF90" s="55"/>
      <c r="AG90" s="55"/>
      <c r="AH90" s="55"/>
      <c r="AI90" s="55"/>
      <c r="AJ90" s="55"/>
      <c r="AK90" s="55"/>
      <c r="AL90" s="56"/>
      <c r="AM90" s="57"/>
      <c r="AN90" s="58"/>
      <c r="AO90" s="58"/>
      <c r="AP90" s="59"/>
    </row>
    <row r="91" spans="1:42" ht="15" customHeight="1" thickBot="1" x14ac:dyDescent="0.25">
      <c r="A91" s="136" t="s">
        <v>769</v>
      </c>
      <c r="B91" s="274" t="s">
        <v>596</v>
      </c>
      <c r="C91" s="274" t="s">
        <v>257</v>
      </c>
      <c r="D91" s="298">
        <v>30</v>
      </c>
      <c r="E91" s="107">
        <v>0</v>
      </c>
      <c r="F91" s="107"/>
      <c r="G91" s="107">
        <v>0</v>
      </c>
      <c r="H91" s="180"/>
      <c r="I91" s="107">
        <v>0</v>
      </c>
      <c r="J91" s="180"/>
      <c r="K91" s="180">
        <f t="shared" ref="K91" si="0">SUM(E91:J91)</f>
        <v>0</v>
      </c>
      <c r="L91" s="180">
        <f t="shared" ref="L91" si="1">1.5*E91+G91</f>
        <v>0</v>
      </c>
      <c r="M91" s="108"/>
      <c r="O91" s="339"/>
      <c r="P91" s="340"/>
      <c r="Q91" s="340"/>
      <c r="R91" s="340"/>
      <c r="S91" s="339">
        <v>20</v>
      </c>
      <c r="T91" s="340" t="s">
        <v>731</v>
      </c>
      <c r="U91" s="340"/>
      <c r="V91" s="340"/>
      <c r="W91" s="340">
        <v>10</v>
      </c>
      <c r="X91" s="340"/>
      <c r="Y91" s="340"/>
      <c r="Z91" s="340"/>
      <c r="AA91" s="345">
        <v>20</v>
      </c>
      <c r="AB91" s="346" t="s">
        <v>731</v>
      </c>
      <c r="AC91" s="346">
        <v>10</v>
      </c>
      <c r="AD91" s="347"/>
      <c r="AE91" s="345"/>
      <c r="AF91" s="346"/>
      <c r="AG91" s="346"/>
      <c r="AH91" s="346"/>
      <c r="AI91" s="346"/>
      <c r="AJ91" s="346"/>
      <c r="AK91" s="346"/>
      <c r="AL91" s="347"/>
      <c r="AM91" s="339">
        <v>20</v>
      </c>
      <c r="AN91" s="340" t="s">
        <v>731</v>
      </c>
      <c r="AO91" s="430">
        <v>10</v>
      </c>
      <c r="AP91" s="341"/>
    </row>
    <row r="92" spans="1:42" ht="15" customHeight="1" x14ac:dyDescent="0.2">
      <c r="C92" s="310" t="s">
        <v>67</v>
      </c>
      <c r="D92" s="147">
        <f>D91</f>
        <v>30</v>
      </c>
      <c r="E92" s="147">
        <f>E91</f>
        <v>0</v>
      </c>
      <c r="F92" s="147"/>
      <c r="G92" s="147">
        <f>G91</f>
        <v>0</v>
      </c>
      <c r="H92" s="288"/>
      <c r="I92" s="147">
        <f>I91</f>
        <v>0</v>
      </c>
      <c r="J92" s="288"/>
      <c r="K92" s="147">
        <f>K91</f>
        <v>0</v>
      </c>
      <c r="L92" s="147">
        <f>L91</f>
        <v>0</v>
      </c>
      <c r="M92" s="289"/>
    </row>
    <row r="93" spans="1:42" ht="12.75" customHeight="1" x14ac:dyDescent="0.2">
      <c r="C93" s="311" t="s">
        <v>27</v>
      </c>
      <c r="D93" s="146">
        <f>D85+D91</f>
        <v>60</v>
      </c>
      <c r="E93" s="146">
        <f>E85+E91</f>
        <v>72</v>
      </c>
      <c r="F93" s="147">
        <v>1</v>
      </c>
      <c r="G93" s="146">
        <f>G85+G91</f>
        <v>82</v>
      </c>
      <c r="H93" s="145">
        <v>1</v>
      </c>
      <c r="I93" s="146">
        <f>I85+I91</f>
        <v>58</v>
      </c>
      <c r="J93" s="147">
        <v>1</v>
      </c>
      <c r="K93" s="146">
        <f>K85+K91</f>
        <v>212</v>
      </c>
      <c r="L93" s="146">
        <f>L85+L91</f>
        <v>248</v>
      </c>
      <c r="M93" s="136"/>
    </row>
    <row r="95" spans="1:42" ht="15" customHeight="1" x14ac:dyDescent="0.2">
      <c r="C95" s="133" t="s">
        <v>28</v>
      </c>
      <c r="D95" s="134">
        <f>D50+D93</f>
        <v>120</v>
      </c>
      <c r="E95" s="134">
        <f>E50+E93</f>
        <v>140</v>
      </c>
      <c r="F95" s="135">
        <v>1</v>
      </c>
      <c r="G95" s="134">
        <f>G50+G93</f>
        <v>250</v>
      </c>
      <c r="H95" s="135">
        <v>1</v>
      </c>
      <c r="I95" s="134">
        <f>I50+I93</f>
        <v>170</v>
      </c>
      <c r="J95" s="135">
        <v>1</v>
      </c>
      <c r="K95" s="134">
        <f>K50+K93</f>
        <v>590</v>
      </c>
      <c r="L95" s="134">
        <f>L50+L93</f>
        <v>688.5</v>
      </c>
      <c r="M95" s="136"/>
    </row>
  </sheetData>
  <mergeCells count="74">
    <mergeCell ref="Y87:Z87"/>
    <mergeCell ref="S55:T55"/>
    <mergeCell ref="O86:R86"/>
    <mergeCell ref="S86:Z86"/>
    <mergeCell ref="O53:Z53"/>
    <mergeCell ref="O54:R54"/>
    <mergeCell ref="S54:Z54"/>
    <mergeCell ref="AO87:AP87"/>
    <mergeCell ref="C54:C55"/>
    <mergeCell ref="D54:D55"/>
    <mergeCell ref="E54:M54"/>
    <mergeCell ref="E55:M55"/>
    <mergeCell ref="AE87:AF87"/>
    <mergeCell ref="AG87:AH87"/>
    <mergeCell ref="AI87:AJ87"/>
    <mergeCell ref="AK87:AL87"/>
    <mergeCell ref="AM87:AN87"/>
    <mergeCell ref="S87:T87"/>
    <mergeCell ref="U87:V87"/>
    <mergeCell ref="W87:X87"/>
    <mergeCell ref="AA86:AD86"/>
    <mergeCell ref="AE86:AL86"/>
    <mergeCell ref="AM86:AP86"/>
    <mergeCell ref="AA53:AL53"/>
    <mergeCell ref="AM53:AP53"/>
    <mergeCell ref="AE23:AF23"/>
    <mergeCell ref="AG23:AH23"/>
    <mergeCell ref="AI23:AJ23"/>
    <mergeCell ref="AK23:AL23"/>
    <mergeCell ref="AM23:AN23"/>
    <mergeCell ref="AA54:AD54"/>
    <mergeCell ref="AE54:AL54"/>
    <mergeCell ref="AM54:AP54"/>
    <mergeCell ref="U55:V55"/>
    <mergeCell ref="W55:X55"/>
    <mergeCell ref="Y55:Z55"/>
    <mergeCell ref="AO55:AP55"/>
    <mergeCell ref="AE55:AF55"/>
    <mergeCell ref="AG55:AH55"/>
    <mergeCell ref="AI55:AJ55"/>
    <mergeCell ref="AK55:AL55"/>
    <mergeCell ref="AM55:AN55"/>
    <mergeCell ref="S23:T23"/>
    <mergeCell ref="U23:V23"/>
    <mergeCell ref="W23:X23"/>
    <mergeCell ref="Y23:Z23"/>
    <mergeCell ref="AO5:AP5"/>
    <mergeCell ref="AE5:AF5"/>
    <mergeCell ref="AG5:AH5"/>
    <mergeCell ref="AI5:AJ5"/>
    <mergeCell ref="AK5:AL5"/>
    <mergeCell ref="AM5:AN5"/>
    <mergeCell ref="S5:T5"/>
    <mergeCell ref="U5:V5"/>
    <mergeCell ref="W5:X5"/>
    <mergeCell ref="Y5:Z5"/>
    <mergeCell ref="AO23:AP23"/>
    <mergeCell ref="O22:R22"/>
    <mergeCell ref="S22:Z22"/>
    <mergeCell ref="AA22:AD22"/>
    <mergeCell ref="AE22:AL22"/>
    <mergeCell ref="AM22:AP22"/>
    <mergeCell ref="AM3:AP3"/>
    <mergeCell ref="O4:R4"/>
    <mergeCell ref="S4:Z4"/>
    <mergeCell ref="AA4:AD4"/>
    <mergeCell ref="AE4:AL4"/>
    <mergeCell ref="AM4:AP4"/>
    <mergeCell ref="O3:Z3"/>
    <mergeCell ref="C5:C6"/>
    <mergeCell ref="D5:D6"/>
    <mergeCell ref="E5:M5"/>
    <mergeCell ref="E6:M6"/>
    <mergeCell ref="AA3:AL3"/>
  </mergeCells>
  <phoneticPr fontId="22" type="noConversion"/>
  <pageMargins left="0.25" right="0.25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MASTER BEE BEST-ALI</vt:lpstr>
      <vt:lpstr>MASTER CHIMIE</vt:lpstr>
      <vt:lpstr>MASTER ENERGIE</vt:lpstr>
      <vt:lpstr>MASTER INFORMATIQUE</vt:lpstr>
      <vt:lpstr>MASTER MATHEMATIQUES</vt:lpstr>
      <vt:lpstr>MASTER STPE - RNET - GT 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a-gaschet</dc:creator>
  <cp:lastModifiedBy>Brigitte Leger</cp:lastModifiedBy>
  <cp:lastPrinted>2026-04-16T04:19:36Z</cp:lastPrinted>
  <dcterms:created xsi:type="dcterms:W3CDTF">2025-10-08T15:25:12Z</dcterms:created>
  <dcterms:modified xsi:type="dcterms:W3CDTF">2026-06-26T08:35:38Z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2025-09-21T00:00:00Z</vt:filetime>
  </property>
  <property fmtid="{D5CDD505-2E9C-101B-9397-08002B2CF9AE}" pid="3" name="Creator">
    <vt:lpwstr>Microsoft® Excel® LTSC</vt:lpwstr>
  </property>
  <property fmtid="{D5CDD505-2E9C-101B-9397-08002B2CF9AE}" pid="4" name="LastSaved">
    <vt:filetime>2025-10-08T00:00:00Z</vt:filetime>
  </property>
  <property fmtid="{D5CDD505-2E9C-101B-9397-08002B2CF9AE}" pid="5" name="Producer">
    <vt:lpwstr>Microsoft® Excel® LTSC</vt:lpwstr>
  </property>
</Properties>
</file>